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6380" windowHeight="8190" tabRatio="500" activeTab="2"/>
  </bookViews>
  <sheets>
    <sheet name="2. Показатели КПМ" sheetId="1" r:id="rId1"/>
    <sheet name="3.Показатели КПМ по месяцам " sheetId="2" r:id="rId2"/>
    <sheet name="5. Мероприятия КПМ " sheetId="4" r:id="rId3"/>
  </sheets>
  <definedNames>
    <definedName name="_ftn2" localSheetId="0">'2. Показатели КПМ'!#REF!</definedName>
    <definedName name="_ftn3" localSheetId="0">'2. Показатели КПМ'!#REF!</definedName>
    <definedName name="_ftn4" localSheetId="0">'2. Показатели КПМ'!#REF!</definedName>
    <definedName name="_ftn5" localSheetId="0">'2. Показатели КПМ'!#REF!</definedName>
    <definedName name="_ftnref2" localSheetId="0">'2. Показатели КПМ'!#REF!</definedName>
    <definedName name="_ftnref3" localSheetId="0">'2. Показатели КПМ'!#REF!</definedName>
    <definedName name="_ftnref4" localSheetId="0">'2. Показатели КПМ'!#REF!</definedName>
    <definedName name="_ftnref5" localSheetId="0">'2. Показатели КПМ'!#REF!</definedName>
    <definedName name="_xlnm.Print_Titles" localSheetId="2">'5. Мероприятия КПМ '!$4:$6</definedName>
    <definedName name="_xlnm.Print_Area" localSheetId="0">'2. Показатели КПМ'!$A$2:$Q$18</definedName>
    <definedName name="_xlnm.Print_Area" localSheetId="1">'3.Показатели КПМ по месяцам '!$A$2:$P$18</definedName>
    <definedName name="_xlnm.Print_Area" localSheetId="2">'5. Мероприятия КПМ '!$A$2:$N$23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0" i="4"/>
  <c r="O9" i="2"/>
  <c r="I20" i="1"/>
  <c r="P9" i="2" l="1"/>
  <c r="M9"/>
  <c r="O16" i="4" l="1"/>
  <c r="O12"/>
  <c r="G10"/>
  <c r="O10" s="1"/>
  <c r="A1"/>
  <c r="I12" i="2"/>
  <c r="J12" s="1"/>
  <c r="K11"/>
  <c r="J11"/>
  <c r="L11" s="1"/>
  <c r="M11" s="1"/>
  <c r="A1"/>
  <c r="H21" i="1"/>
  <c r="H20"/>
  <c r="N18"/>
  <c r="M18"/>
  <c r="L18"/>
  <c r="K18"/>
  <c r="J18"/>
  <c r="I18"/>
  <c r="H18" l="1"/>
  <c r="K12" i="2"/>
  <c r="L12" s="1"/>
  <c r="M12" l="1"/>
</calcChain>
</file>

<file path=xl/sharedStrings.xml><?xml version="1.0" encoding="utf-8"?>
<sst xmlns="http://schemas.openxmlformats.org/spreadsheetml/2006/main" count="321" uniqueCount="122">
  <si>
    <t>VIII. Паспорт комплекса процессных мероприятий «Обеспечение сохранности существующей сети автомобильных дорог и безопасности дорожного движения» (далее – комплекс процессных мероприятий 1)</t>
  </si>
  <si>
    <t>(далее – комплекс процессных мероприятий 1)</t>
  </si>
  <si>
    <t>2. Показатели комплекса процессных мероприятий 1</t>
  </si>
  <si>
    <t>№ п/п</t>
  </si>
  <si>
    <t>Наименование показателя / задачи</t>
  </si>
  <si>
    <t>Признак возрастания / убывания</t>
  </si>
  <si>
    <t>Уровень показателя</t>
  </si>
  <si>
    <t>Единица измерения (по ОКЕИ)</t>
  </si>
  <si>
    <t>Базовое значение</t>
  </si>
  <si>
    <t>Значение показателей по годам</t>
  </si>
  <si>
    <t>Признак "Участие муниципальных образований"</t>
  </si>
  <si>
    <t xml:space="preserve">Информационная система </t>
  </si>
  <si>
    <t>значение</t>
  </si>
  <si>
    <t xml:space="preserve"> год</t>
  </si>
  <si>
    <t xml:space="preserve">   </t>
  </si>
  <si>
    <t>1.</t>
  </si>
  <si>
    <t xml:space="preserve"> Обеспечение сохранности существующей сети автомобильных дорог  и безопасности дорожного движения     </t>
  </si>
  <si>
    <t>1.1.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</si>
  <si>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                    в результате капитального ремонта       и ремонта автомобильных дорог</t>
  </si>
  <si>
    <t>Прогрессирую-щий</t>
  </si>
  <si>
    <t>Государственная программа</t>
  </si>
  <si>
    <t>Км</t>
  </si>
  <si>
    <t>да</t>
  </si>
  <si>
    <t xml:space="preserve">Протяженность автодорог, подлежащих содержанию </t>
  </si>
  <si>
    <t xml:space="preserve"> КПМ</t>
  </si>
  <si>
    <t>км</t>
  </si>
  <si>
    <t>ОГКУ "Управление дорожного хозяйства и транспорта Белгородской области"</t>
  </si>
  <si>
    <t>1.2.</t>
  </si>
  <si>
    <t>Протяженность автодорог регионального значения, подлежащих ремонту</t>
  </si>
  <si>
    <t>1.3.</t>
  </si>
  <si>
    <t>Протяженность автодорог местного значения, подлежащих ремонту</t>
  </si>
  <si>
    <t>Министерство автомобильных дорог и транспорта Белгородской области</t>
  </si>
  <si>
    <t>1.4.</t>
  </si>
  <si>
    <t>Количество мостов регионального значения, подлежащих ремонту</t>
  </si>
  <si>
    <t>штук</t>
  </si>
  <si>
    <t xml:space="preserve"> -</t>
  </si>
  <si>
    <t>ОГКУ "УпрДорТранс"</t>
  </si>
  <si>
    <t>1.5.</t>
  </si>
  <si>
    <t>Количество мостов местного значения, подлежащих ремонту</t>
  </si>
  <si>
    <t>1.6.</t>
  </si>
  <si>
    <t>Протяженность автодорог регионального значения, подлежащих капитальному ремонту</t>
  </si>
  <si>
    <t xml:space="preserve"> - </t>
  </si>
  <si>
    <t>1.7.</t>
  </si>
  <si>
    <t>Протяженность автодорог, обустроенных наружным освещением, км</t>
  </si>
  <si>
    <t>1.8.</t>
  </si>
  <si>
    <t>Протяженность искусственных сооружений, подлежащих капитальному ремонту</t>
  </si>
  <si>
    <t>пог. м</t>
  </si>
  <si>
    <t>1.9.</t>
  </si>
  <si>
    <t>Количество изготовленной проектно-сметной документации</t>
  </si>
  <si>
    <t xml:space="preserve">    </t>
  </si>
  <si>
    <t xml:space="preserve"> </t>
  </si>
  <si>
    <t>Наименование показателя</t>
  </si>
  <si>
    <t>Плановые значения по кварталам/месяцам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</si>
  <si>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</si>
  <si>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</si>
  <si>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</si>
  <si>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</si>
  <si>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</si>
  <si>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</si>
  <si>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</si>
  <si>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</si>
  <si>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</si>
  <si>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</si>
  <si>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</si>
  <si>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Прирост протяженности автомобильных дорог общего пользования регионального (межмуниципального) и местного значения, соответствующих нормативным требованиям, в результате капитального ремонта и ремонта автомобильных дорог</t>
  </si>
  <si>
    <t>пог.м</t>
  </si>
  <si>
    <t>год</t>
  </si>
  <si>
    <t>5. Перечень мероприятий (результатов) комплекса процессных мероприятий 1</t>
  </si>
  <si>
    <t>Наименование мероприятия (результата)</t>
  </si>
  <si>
    <t>Тип мероприятия (результата)</t>
  </si>
  <si>
    <t>Значения мероприятия (результата), параметра характеристики мероприятия (результата) по годам</t>
  </si>
  <si>
    <t>Связь с показателями комплекса процессных мероприятий</t>
  </si>
  <si>
    <t xml:space="preserve">  Обеспечение сохранности существующей сети автомобильных дорог  и безопасности дорожного движения     </t>
  </si>
  <si>
    <t xml:space="preserve">Приобретение товаров, выполнение работ, оказание услуг </t>
  </si>
  <si>
    <t xml:space="preserve">  </t>
  </si>
  <si>
    <t>1.1.1.</t>
  </si>
  <si>
    <t>Выполнен комплекс дорожных работ по содержанию автодорог и мостов регионального значения и мероприятий по обеспечению безопасности дорожного движения</t>
  </si>
  <si>
    <t>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</si>
  <si>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в результате капитального ремонта и ремонта автомобильных дорог</t>
  </si>
  <si>
    <t>1.2.1.</t>
  </si>
  <si>
    <t>Произведены дорожные работы по ремонту автодорог регионального значения.             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</si>
  <si>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 xml:space="preserve">Оказание услуг 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</si>
  <si>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в результате капитального ремонта и ремонта автомобильных дорог</t>
  </si>
  <si>
    <t>1.3.1.</t>
  </si>
  <si>
    <t>Штука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</si>
  <si>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в результате капитального ремонта и ремонта автомобильных дорог</t>
  </si>
  <si>
    <t>1.4.1.</t>
  </si>
  <si>
    <t>Капитально отремонтировано автодорог регионального значения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</si>
  <si>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в результате капитального ремонта и ремонта автомобильных дорог</t>
  </si>
  <si>
    <t>1.5.1.</t>
  </si>
  <si>
    <t>Капитально отремонтировано дорог по элементам обустройства (устройство недостающего электроосвещения)</t>
  </si>
  <si>
    <t>1.6.1.</t>
  </si>
  <si>
    <t>Выполнены работы по устройству недостающего электроосвещения на автодорогах регионального значения.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</si>
  <si>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Капитально отремонтировано искусственных сооружений</t>
  </si>
  <si>
    <t xml:space="preserve">Приобретение товаров, работ, услуг </t>
  </si>
  <si>
    <t>1.8.1.</t>
  </si>
  <si>
    <t>Изготовлена проектно-сметная документация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</si>
  <si>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в результате капитального ремонта и ремонта автомобильных дорог</t>
  </si>
  <si>
    <t>1.7.1.</t>
  </si>
  <si>
    <t>Получены положительные заключения государственной экспертизы</t>
  </si>
  <si>
    <t>Ответственный                              за достижение показателя</t>
  </si>
  <si>
    <t>Министерство                     автомобильных дорог              и транспорта Белгородской области</t>
  </si>
  <si>
    <t>На конец 2025 года</t>
  </si>
  <si>
    <t>3. Помесячный план достижения показателей комплекса процессных мероприятий 1 в 2025 году</t>
  </si>
  <si>
    <t>Количество искусственных соору3жений регионального значения, подлежащих ремонту</t>
  </si>
  <si>
    <t xml:space="preserve">Отремонтировано искусственных сооружений регионального значения </t>
  </si>
  <si>
    <t>Выполнены работы по ремонту искусственных сооружений регионального значения</t>
  </si>
  <si>
    <t>Произведены дорожные работы по  восстановлению транспортно-эксплуатационных характеристик автодорог регионального значения.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</si>
  <si>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Прирост протяженности автомобильных дорог общего пользования регионального (межмуниципального)  и местного значения, соответствующих нормативным требованиям,                          в результате капитального ремонта и ремонта автомобильных дорог</t>
  </si>
  <si>
    <t xml:space="preserve">XI. Паспорт комплекса процессных мероприятий «Обеспечение сохранности существующей сети автомобильных дорог и безопасности дорожного движения» </t>
  </si>
  <si>
    <t>значе-ние</t>
  </si>
  <si>
    <t>Отремонтировано автодорог местного значения                                   и искусственных сооружений                              на них</t>
  </si>
  <si>
    <t>Выполнены работы                            по содержанию автодорог                                  и мостов регионального значения и мероприятия, направленные                                       на обеспечение безопасности дорожного движения</t>
  </si>
  <si>
    <t>Пог. м</t>
  </si>
  <si>
    <t>Выполнены работы по капитальному ремонту искусственных сооружений регионального значения.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8 к государственной программе</t>
  </si>
  <si>
    <t>№                 п/п</t>
  </si>
  <si>
    <t xml:space="preserve">Выполнены работы по капитальному ремонту и ремонту автодорог местного значения и искусственных сооружений на них.                                                                                                                                                                                                       Перечень мероприятий и объектов приведен в приложении № 9 к государственной программе.                                                                                                                                                                                                                                      Порядок предоставления и распределения субсидий из дорожного фонда Белгородской области бюджетам муниципальных районов, городских и муниципальных округов Белгородской области на строительство (реконструкцию) автомобильных дорог общего пользования местного значения и искусственных сооружений на них, на капитальный ремонт и ремонт сети автомобильных дорог общего пользования населенных пунктов и искусственных сооружений на них приведен в приложении № 10 к государственной программе
</t>
  </si>
  <si>
    <t>к постановлению Правительства</t>
  </si>
  <si>
    <t>Белгородской области</t>
  </si>
  <si>
    <t xml:space="preserve">     от  _______________________ 2025 г.     </t>
  </si>
  <si>
    <t xml:space="preserve">Приложение </t>
  </si>
  <si>
    <t>№ _______________</t>
  </si>
</sst>
</file>

<file path=xl/styles.xml><?xml version="1.0" encoding="utf-8"?>
<styleSheet xmlns="http://schemas.openxmlformats.org/spreadsheetml/2006/main">
  <numFmts count="4">
    <numFmt numFmtId="164" formatCode="_-* #,##0.00\ _₽_-;\-* #,##0.00\ _₽_-;_-* \-??\ _₽_-;_-@_-"/>
    <numFmt numFmtId="165" formatCode="#,##0.0"/>
    <numFmt numFmtId="166" formatCode="0.0"/>
    <numFmt numFmtId="167" formatCode="0.000"/>
  </numFmts>
  <fonts count="21">
    <font>
      <sz val="11"/>
      <color theme="1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0"/>
      <name val="Arial"/>
      <family val="2"/>
      <charset val="204"/>
    </font>
    <font>
      <sz val="11"/>
      <color theme="1"/>
      <name val="Calibri"/>
      <family val="2"/>
      <charset val="1"/>
    </font>
    <font>
      <sz val="11"/>
      <color rgb="FF000000"/>
      <name val="Calibri"/>
      <family val="2"/>
      <charset val="204"/>
    </font>
    <font>
      <sz val="10"/>
      <name val="Arial Cyr"/>
      <charset val="204"/>
    </font>
    <font>
      <sz val="10"/>
      <name val="Arial Cyr"/>
      <charset val="1"/>
    </font>
    <font>
      <sz val="10"/>
      <name val="Arial"/>
      <family val="2"/>
      <charset val="204"/>
    </font>
    <font>
      <sz val="12"/>
      <color theme="1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1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83">
    <xf numFmtId="0" fontId="0" fillId="0" borderId="0"/>
    <xf numFmtId="0" fontId="2" fillId="0" borderId="0" applyBorder="0" applyProtection="0"/>
    <xf numFmtId="0" fontId="2" fillId="0" borderId="0" applyBorder="0" applyProtection="0"/>
    <xf numFmtId="0" fontId="2" fillId="0" borderId="0" applyBorder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20" fillId="0" borderId="0"/>
    <xf numFmtId="0" fontId="5" fillId="0" borderId="0"/>
    <xf numFmtId="0" fontId="5" fillId="0" borderId="0"/>
    <xf numFmtId="0" fontId="5" fillId="0" borderId="0"/>
    <xf numFmtId="0" fontId="5" fillId="0" borderId="0"/>
    <xf numFmtId="0" fontId="6" fillId="0" borderId="0"/>
    <xf numFmtId="0" fontId="7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6" fillId="0" borderId="0"/>
    <xf numFmtId="0" fontId="7" fillId="0" borderId="0"/>
    <xf numFmtId="0" fontId="4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4" fillId="0" borderId="0"/>
    <xf numFmtId="0" fontId="20" fillId="0" borderId="0"/>
    <xf numFmtId="0" fontId="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8" fillId="0" borderId="0"/>
    <xf numFmtId="164" fontId="20" fillId="0" borderId="0" applyBorder="0" applyProtection="0"/>
    <xf numFmtId="0" fontId="20" fillId="0" borderId="0" applyBorder="0" applyProtection="0"/>
    <xf numFmtId="0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164" fontId="20" fillId="0" borderId="0" applyBorder="0" applyProtection="0"/>
    <xf numFmtId="0" fontId="1" fillId="0" borderId="0"/>
  </cellStyleXfs>
  <cellXfs count="87">
    <xf numFmtId="0" fontId="0" fillId="0" borderId="0" xfId="0"/>
    <xf numFmtId="0" fontId="9" fillId="0" borderId="0" xfId="0" applyFont="1" applyAlignment="1" applyProtection="1">
      <alignment vertical="top" wrapText="1"/>
    </xf>
    <xf numFmtId="0" fontId="10" fillId="0" borderId="0" xfId="1" applyFont="1" applyBorder="1" applyAlignment="1" applyProtection="1">
      <alignment vertical="top"/>
    </xf>
    <xf numFmtId="0" fontId="11" fillId="0" borderId="0" xfId="1" applyFont="1" applyBorder="1" applyAlignment="1" applyProtection="1">
      <alignment horizontal="left" vertical="top" wrapText="1"/>
    </xf>
    <xf numFmtId="0" fontId="12" fillId="0" borderId="0" xfId="0" applyFont="1" applyAlignment="1" applyProtection="1">
      <alignment horizontal="center" vertical="top" wrapText="1"/>
    </xf>
    <xf numFmtId="0" fontId="13" fillId="0" borderId="0" xfId="0" applyFont="1" applyBorder="1" applyAlignment="1" applyProtection="1">
      <alignment horizontal="center" vertical="center" wrapText="1"/>
    </xf>
    <xf numFmtId="0" fontId="13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vertical="top"/>
    </xf>
    <xf numFmtId="0" fontId="15" fillId="0" borderId="1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left" vertical="top" wrapText="1"/>
    </xf>
    <xf numFmtId="0" fontId="9" fillId="0" borderId="2" xfId="0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top" wrapText="1"/>
    </xf>
    <xf numFmtId="165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/>
    </xf>
    <xf numFmtId="166" fontId="9" fillId="0" borderId="2" xfId="0" applyNumberFormat="1" applyFont="1" applyBorder="1" applyAlignment="1" applyProtection="1">
      <alignment horizontal="center" vertical="top" wrapText="1"/>
    </xf>
    <xf numFmtId="0" fontId="9" fillId="0" borderId="2" xfId="0" applyFont="1" applyBorder="1" applyAlignment="1" applyProtection="1">
      <alignment vertical="top" wrapText="1"/>
    </xf>
    <xf numFmtId="0" fontId="9" fillId="2" borderId="2" xfId="0" applyFont="1" applyFill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vertical="center"/>
    </xf>
    <xf numFmtId="166" fontId="9" fillId="0" borderId="2" xfId="0" applyNumberFormat="1" applyFont="1" applyBorder="1" applyAlignment="1" applyProtection="1">
      <alignment horizontal="center" vertical="top"/>
    </xf>
    <xf numFmtId="0" fontId="9" fillId="0" borderId="2" xfId="0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horizontal="center" vertical="top"/>
    </xf>
    <xf numFmtId="0" fontId="12" fillId="0" borderId="2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vertical="top" wrapText="1"/>
    </xf>
    <xf numFmtId="0" fontId="9" fillId="0" borderId="0" xfId="0" applyFont="1" applyBorder="1" applyAlignment="1" applyProtection="1">
      <alignment horizontal="center" vertical="top" wrapText="1"/>
    </xf>
    <xf numFmtId="0" fontId="9" fillId="0" borderId="0" xfId="0" applyFont="1" applyBorder="1" applyAlignment="1" applyProtection="1">
      <alignment horizontal="center" vertical="top"/>
    </xf>
    <xf numFmtId="0" fontId="9" fillId="0" borderId="0" xfId="0" applyFont="1" applyAlignment="1" applyProtection="1"/>
    <xf numFmtId="0" fontId="19" fillId="0" borderId="0" xfId="0" applyFont="1" applyAlignment="1" applyProtection="1">
      <alignment vertical="top"/>
    </xf>
    <xf numFmtId="0" fontId="9" fillId="0" borderId="0" xfId="0" applyFont="1" applyAlignment="1" applyProtection="1">
      <alignment vertical="top"/>
    </xf>
    <xf numFmtId="0" fontId="19" fillId="0" borderId="0" xfId="0" applyFont="1" applyBorder="1" applyAlignment="1" applyProtection="1">
      <alignment vertical="top"/>
    </xf>
    <xf numFmtId="0" fontId="15" fillId="0" borderId="1" xfId="0" applyFont="1" applyBorder="1" applyAlignment="1" applyProtection="1">
      <alignment horizontal="center" vertical="top"/>
    </xf>
    <xf numFmtId="0" fontId="16" fillId="2" borderId="2" xfId="0" applyFont="1" applyFill="1" applyBorder="1" applyAlignment="1" applyProtection="1">
      <alignment horizontal="center" vertical="center" wrapText="1"/>
    </xf>
    <xf numFmtId="0" fontId="18" fillId="2" borderId="2" xfId="0" applyFont="1" applyFill="1" applyBorder="1" applyAlignment="1" applyProtection="1">
      <alignment horizontal="center" vertical="center" wrapText="1"/>
    </xf>
    <xf numFmtId="0" fontId="12" fillId="2" borderId="2" xfId="0" applyFont="1" applyFill="1" applyBorder="1" applyAlignment="1" applyProtection="1">
      <alignment horizontal="center" vertical="top" wrapText="1"/>
    </xf>
    <xf numFmtId="0" fontId="19" fillId="0" borderId="0" xfId="0" applyFont="1" applyBorder="1" applyAlignment="1" applyProtection="1">
      <alignment vertical="center"/>
    </xf>
    <xf numFmtId="0" fontId="19" fillId="0" borderId="0" xfId="0" applyFont="1" applyAlignment="1" applyProtection="1">
      <alignment vertical="center"/>
    </xf>
    <xf numFmtId="0" fontId="17" fillId="2" borderId="2" xfId="0" applyFont="1" applyFill="1" applyBorder="1" applyAlignment="1" applyProtection="1">
      <alignment horizontal="center" vertical="top" wrapText="1"/>
    </xf>
    <xf numFmtId="0" fontId="9" fillId="2" borderId="2" xfId="0" applyFont="1" applyFill="1" applyBorder="1" applyAlignment="1" applyProtection="1">
      <alignment horizontal="center" vertical="top" wrapText="1"/>
    </xf>
    <xf numFmtId="166" fontId="12" fillId="0" borderId="2" xfId="0" applyNumberFormat="1" applyFont="1" applyBorder="1" applyAlignment="1" applyProtection="1">
      <alignment horizontal="center" vertical="top" wrapText="1"/>
    </xf>
    <xf numFmtId="166" fontId="12" fillId="2" borderId="2" xfId="0" applyNumberFormat="1" applyFont="1" applyFill="1" applyBorder="1" applyAlignment="1" applyProtection="1">
      <alignment horizontal="center" vertical="top" wrapText="1"/>
    </xf>
    <xf numFmtId="0" fontId="19" fillId="0" borderId="2" xfId="0" applyFont="1" applyBorder="1" applyAlignment="1" applyProtection="1">
      <alignment horizontal="center" vertical="top"/>
    </xf>
    <xf numFmtId="0" fontId="9" fillId="0" borderId="0" xfId="0" applyFont="1" applyBorder="1" applyAlignment="1" applyProtection="1">
      <alignment horizontal="center" vertical="center" wrapText="1"/>
    </xf>
    <xf numFmtId="0" fontId="19" fillId="0" borderId="0" xfId="0" applyFont="1" applyAlignment="1" applyProtection="1"/>
    <xf numFmtId="0" fontId="12" fillId="0" borderId="0" xfId="0" applyFont="1" applyAlignment="1" applyProtection="1">
      <alignment horizontal="center" vertical="top"/>
    </xf>
    <xf numFmtId="0" fontId="15" fillId="0" borderId="1" xfId="0" applyFont="1" applyBorder="1" applyAlignment="1" applyProtection="1">
      <alignment horizontal="center" vertical="center"/>
    </xf>
    <xf numFmtId="0" fontId="16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/>
    </xf>
    <xf numFmtId="0" fontId="17" fillId="0" borderId="2" xfId="0" applyFont="1" applyBorder="1" applyAlignment="1" applyProtection="1">
      <alignment horizontal="center" vertical="center" wrapText="1"/>
    </xf>
    <xf numFmtId="165" fontId="9" fillId="0" borderId="2" xfId="0" applyNumberFormat="1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vertical="center" wrapText="1"/>
    </xf>
    <xf numFmtId="166" fontId="9" fillId="0" borderId="2" xfId="0" applyNumberFormat="1" applyFont="1" applyBorder="1" applyAlignment="1" applyProtection="1">
      <alignment horizontal="center" vertical="center" wrapText="1"/>
    </xf>
    <xf numFmtId="166" fontId="19" fillId="0" borderId="0" xfId="0" applyNumberFormat="1" applyFont="1" applyAlignment="1" applyProtection="1"/>
    <xf numFmtId="0" fontId="12" fillId="0" borderId="2" xfId="0" applyFont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11" fillId="0" borderId="2" xfId="0" applyFont="1" applyBorder="1" applyAlignment="1" applyProtection="1">
      <alignment horizontal="left" vertical="top" wrapText="1"/>
    </xf>
    <xf numFmtId="167" fontId="9" fillId="0" borderId="2" xfId="0" applyNumberFormat="1" applyFont="1" applyFill="1" applyBorder="1" applyAlignment="1" applyProtection="1">
      <alignment horizontal="center" vertical="top" wrapText="1"/>
    </xf>
    <xf numFmtId="166" fontId="9" fillId="0" borderId="2" xfId="0" applyNumberFormat="1" applyFont="1" applyFill="1" applyBorder="1" applyAlignment="1" applyProtection="1">
      <alignment horizontal="center" vertical="top" wrapText="1"/>
    </xf>
    <xf numFmtId="165" fontId="9" fillId="0" borderId="2" xfId="0" applyNumberFormat="1" applyFont="1" applyFill="1" applyBorder="1" applyAlignment="1" applyProtection="1">
      <alignment horizontal="center" vertical="top" wrapText="1"/>
    </xf>
    <xf numFmtId="165" fontId="9" fillId="0" borderId="2" xfId="0" applyNumberFormat="1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7" fillId="0" borderId="2" xfId="0" applyFont="1" applyBorder="1" applyAlignment="1" applyProtection="1">
      <alignment horizontal="left" vertical="center" wrapText="1"/>
    </xf>
    <xf numFmtId="0" fontId="15" fillId="0" borderId="0" xfId="0" applyFont="1" applyAlignment="1" applyProtection="1">
      <alignment horizontal="center" vertical="top" wrapText="1"/>
    </xf>
    <xf numFmtId="0" fontId="17" fillId="2" borderId="2" xfId="0" applyFont="1" applyFill="1" applyBorder="1" applyAlignment="1" applyProtection="1">
      <alignment horizontal="center" vertical="center" wrapText="1"/>
    </xf>
    <xf numFmtId="0" fontId="15" fillId="0" borderId="0" xfId="0" applyFont="1" applyBorder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top" wrapText="1"/>
    </xf>
    <xf numFmtId="0" fontId="15" fillId="0" borderId="0" xfId="0" applyFont="1" applyAlignment="1" applyProtection="1">
      <alignment horizontal="center" wrapText="1"/>
    </xf>
    <xf numFmtId="0" fontId="18" fillId="0" borderId="2" xfId="0" applyFont="1" applyBorder="1" applyAlignment="1" applyProtection="1">
      <alignment horizontal="left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/>
    </xf>
    <xf numFmtId="0" fontId="13" fillId="0" borderId="0" xfId="0" applyFont="1" applyBorder="1" applyAlignment="1" applyProtection="1">
      <alignment horizontal="center" vertical="center" wrapText="1"/>
    </xf>
    <xf numFmtId="0" fontId="14" fillId="0" borderId="0" xfId="0" applyFont="1" applyBorder="1" applyAlignment="1" applyProtection="1">
      <alignment horizontal="center" vertical="center" wrapText="1"/>
    </xf>
    <xf numFmtId="0" fontId="13" fillId="0" borderId="0" xfId="0" applyFont="1" applyBorder="1" applyAlignment="1" applyProtection="1">
      <alignment horizontal="center" vertical="center"/>
    </xf>
    <xf numFmtId="0" fontId="15" fillId="0" borderId="2" xfId="0" applyFont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left" vertical="center" wrapText="1"/>
    </xf>
    <xf numFmtId="0" fontId="13" fillId="0" borderId="0" xfId="0" applyFont="1" applyBorder="1" applyAlignment="1" applyProtection="1">
      <alignment horizontal="center" vertical="top"/>
    </xf>
    <xf numFmtId="0" fontId="15" fillId="2" borderId="2" xfId="0" applyFont="1" applyFill="1" applyBorder="1" applyAlignment="1" applyProtection="1">
      <alignment horizontal="center" vertical="center" wrapText="1"/>
    </xf>
    <xf numFmtId="0" fontId="16" fillId="2" borderId="2" xfId="0" applyFont="1" applyFill="1" applyBorder="1" applyAlignment="1" applyProtection="1">
      <alignment horizontal="center" vertical="center" wrapText="1"/>
    </xf>
    <xf numFmtId="0" fontId="16" fillId="0" borderId="2" xfId="0" applyFont="1" applyBorder="1" applyAlignment="1" applyProtection="1">
      <alignment horizontal="left" vertical="center" wrapText="1"/>
    </xf>
    <xf numFmtId="0" fontId="17" fillId="0" borderId="2" xfId="0" applyFont="1" applyBorder="1" applyAlignment="1" applyProtection="1">
      <alignment horizontal="left" vertical="center" wrapText="1"/>
    </xf>
  </cellXfs>
  <cellStyles count="83">
    <cellStyle name="Гиперссылка" xfId="1" builtinId="8"/>
    <cellStyle name="Гиперссылка 2" xfId="2"/>
    <cellStyle name="Гиперссылка 2 2" xfId="3"/>
    <cellStyle name="Обычный" xfId="0" builtinId="0"/>
    <cellStyle name="Обычный 10" xfId="4"/>
    <cellStyle name="Обычный 10 2" xfId="5"/>
    <cellStyle name="Обычный 11" xfId="6"/>
    <cellStyle name="Обычный 11 2" xfId="7"/>
    <cellStyle name="Обычный 12" xfId="8"/>
    <cellStyle name="Обычный 12 2" xfId="9"/>
    <cellStyle name="Обычный 13" xfId="10"/>
    <cellStyle name="Обычный 13 2" xfId="11"/>
    <cellStyle name="Обычный 14" xfId="12"/>
    <cellStyle name="Обычный 14 2" xfId="13"/>
    <cellStyle name="Обычный 15" xfId="14"/>
    <cellStyle name="Обычный 15 2" xfId="15"/>
    <cellStyle name="Обычный 16" xfId="16"/>
    <cellStyle name="Обычный 16 2" xfId="17"/>
    <cellStyle name="Обычный 16 3" xfId="18"/>
    <cellStyle name="Обычный 17" xfId="19"/>
    <cellStyle name="Обычный 17 2" xfId="20"/>
    <cellStyle name="Обычный 17 3" xfId="21"/>
    <cellStyle name="Обычный 18" xfId="22"/>
    <cellStyle name="Обычный 18 2" xfId="23"/>
    <cellStyle name="Обычный 18 3" xfId="24"/>
    <cellStyle name="Обычный 19" xfId="25"/>
    <cellStyle name="Обычный 2" xfId="26"/>
    <cellStyle name="Обычный 2 2" xfId="27"/>
    <cellStyle name="Обычный 2 2 2" xfId="28"/>
    <cellStyle name="Обычный 2 2 3" xfId="29"/>
    <cellStyle name="Обычный 2 3" xfId="30"/>
    <cellStyle name="Обычный 2 3 2" xfId="31"/>
    <cellStyle name="Обычный 2 3 3" xfId="32"/>
    <cellStyle name="Обычный 2 4" xfId="33"/>
    <cellStyle name="Обычный 2 4 2" xfId="34"/>
    <cellStyle name="Обычный 2 5" xfId="35"/>
    <cellStyle name="Обычный 2 5 2" xfId="36"/>
    <cellStyle name="Обычный 2 6" xfId="37"/>
    <cellStyle name="Обычный 2 6 2" xfId="38"/>
    <cellStyle name="Обычный 2 6 3" xfId="39"/>
    <cellStyle name="Обычный 2 7" xfId="40"/>
    <cellStyle name="Обычный 2 7 2" xfId="41"/>
    <cellStyle name="Обычный 2 7 3" xfId="42"/>
    <cellStyle name="Обычный 2 8" xfId="43"/>
    <cellStyle name="Обычный 2 9" xfId="44"/>
    <cellStyle name="Обычный 20" xfId="45"/>
    <cellStyle name="Обычный 21" xfId="82"/>
    <cellStyle name="Обычный 3" xfId="46"/>
    <cellStyle name="Обычный 3 2" xfId="47"/>
    <cellStyle name="Обычный 3 2 2" xfId="48"/>
    <cellStyle name="Обычный 3 3" xfId="49"/>
    <cellStyle name="Обычный 4" xfId="50"/>
    <cellStyle name="Обычный 4 2" xfId="51"/>
    <cellStyle name="Обычный 4 2 2" xfId="52"/>
    <cellStyle name="Обычный 4 2 2 2" xfId="53"/>
    <cellStyle name="Обычный 4 2 2 2 2" xfId="54"/>
    <cellStyle name="Обычный 4 2 2 2 3" xfId="55"/>
    <cellStyle name="Обычный 4 2 2 3" xfId="56"/>
    <cellStyle name="Обычный 4 2 2 4" xfId="57"/>
    <cellStyle name="Обычный 4 2 3" xfId="58"/>
    <cellStyle name="Обычный 4 2 4" xfId="59"/>
    <cellStyle name="Обычный 4 3" xfId="60"/>
    <cellStyle name="Обычный 4 4" xfId="61"/>
    <cellStyle name="Обычный 5" xfId="62"/>
    <cellStyle name="Обычный 5 2" xfId="63"/>
    <cellStyle name="Обычный 6" xfId="64"/>
    <cellStyle name="Обычный 6 2" xfId="65"/>
    <cellStyle name="Обычный 7" xfId="66"/>
    <cellStyle name="Обычный 7 2" xfId="67"/>
    <cellStyle name="Обычный 8" xfId="68"/>
    <cellStyle name="Обычный 8 2" xfId="69"/>
    <cellStyle name="Обычный 9" xfId="70"/>
    <cellStyle name="Обычный 9 2" xfId="71"/>
    <cellStyle name="Обычный 9 2 2" xfId="72"/>
    <cellStyle name="Обычный 9 3" xfId="73"/>
    <cellStyle name="Стиль 1" xfId="74"/>
    <cellStyle name="Финансовый 2" xfId="75"/>
    <cellStyle name="Финансовый 2 2" xfId="76"/>
    <cellStyle name="Финансовый 2 2 2" xfId="77"/>
    <cellStyle name="Финансовый 2 3" xfId="78"/>
    <cellStyle name="Финансовый 2 4" xfId="79"/>
    <cellStyle name="Финансовый 3" xfId="80"/>
    <cellStyle name="Финансовый 3 2" xfId="81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00B050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Z41"/>
  <sheetViews>
    <sheetView view="pageBreakPreview" zoomScale="80" zoomScaleNormal="84" zoomScalePageLayoutView="80" workbookViewId="0">
      <selection activeCell="G32" sqref="G32"/>
    </sheetView>
  </sheetViews>
  <sheetFormatPr defaultColWidth="9.140625" defaultRowHeight="15.75"/>
  <cols>
    <col min="1" max="1" width="4.42578125" style="1" customWidth="1"/>
    <col min="2" max="2" width="37.42578125" style="1" customWidth="1"/>
    <col min="3" max="3" width="16.140625" style="1" customWidth="1"/>
    <col min="4" max="4" width="18" style="1" customWidth="1"/>
    <col min="5" max="5" width="12.42578125" style="1" customWidth="1"/>
    <col min="6" max="6" width="10.28515625" style="1" customWidth="1"/>
    <col min="7" max="7" width="7.28515625" style="1" customWidth="1"/>
    <col min="8" max="8" width="8.28515625" style="1" customWidth="1"/>
    <col min="9" max="9" width="7.5703125" style="1" customWidth="1"/>
    <col min="10" max="10" width="7.7109375" style="1" customWidth="1"/>
    <col min="11" max="11" width="8" style="1" customWidth="1"/>
    <col min="12" max="12" width="7.85546875" style="1" customWidth="1"/>
    <col min="13" max="13" width="9.140625" style="1"/>
    <col min="14" max="14" width="8.42578125" style="1" customWidth="1"/>
    <col min="15" max="15" width="28.140625" style="1" customWidth="1"/>
    <col min="16" max="16" width="24" style="1" hidden="1" customWidth="1"/>
    <col min="17" max="17" width="20.140625" style="1" hidden="1" customWidth="1"/>
    <col min="18" max="16384" width="9.140625" style="1"/>
  </cols>
  <sheetData>
    <row r="2" spans="1:21" ht="18" customHeight="1">
      <c r="A2" s="2"/>
      <c r="B2" s="3"/>
      <c r="D2" s="4"/>
      <c r="K2" s="70" t="s">
        <v>120</v>
      </c>
      <c r="L2" s="70"/>
      <c r="M2" s="70"/>
      <c r="N2" s="70"/>
      <c r="O2" s="70"/>
    </row>
    <row r="3" spans="1:21" ht="18" customHeight="1">
      <c r="A3" s="2"/>
      <c r="B3" s="3"/>
      <c r="D3" s="4"/>
      <c r="K3" s="71" t="s">
        <v>117</v>
      </c>
      <c r="L3" s="71"/>
      <c r="M3" s="71"/>
      <c r="N3" s="71"/>
      <c r="O3" s="71"/>
    </row>
    <row r="4" spans="1:21" ht="18" customHeight="1">
      <c r="A4" s="2"/>
      <c r="B4" s="3"/>
      <c r="D4" s="4"/>
      <c r="K4" s="71" t="s">
        <v>118</v>
      </c>
      <c r="L4" s="71"/>
      <c r="M4" s="71"/>
      <c r="N4" s="71"/>
      <c r="O4" s="71"/>
    </row>
    <row r="5" spans="1:21">
      <c r="A5" s="2"/>
      <c r="B5" s="3"/>
      <c r="D5" s="4"/>
      <c r="K5" s="68"/>
      <c r="L5" s="68"/>
      <c r="M5" s="68"/>
      <c r="N5" s="68"/>
      <c r="O5" s="68"/>
    </row>
    <row r="6" spans="1:21">
      <c r="A6" s="2"/>
      <c r="B6" s="3"/>
      <c r="D6" s="4"/>
      <c r="K6" s="71" t="s">
        <v>119</v>
      </c>
      <c r="L6" s="71"/>
      <c r="M6" s="71"/>
      <c r="N6" s="71"/>
      <c r="O6" s="71"/>
    </row>
    <row r="7" spans="1:21" ht="27" customHeight="1">
      <c r="A7" s="2"/>
      <c r="B7" s="3"/>
      <c r="D7" s="4"/>
      <c r="K7" s="72" t="s">
        <v>121</v>
      </c>
      <c r="L7" s="72"/>
      <c r="M7" s="72"/>
      <c r="N7" s="72"/>
      <c r="O7" s="72"/>
    </row>
    <row r="8" spans="1:21">
      <c r="A8" s="2"/>
      <c r="B8" s="3"/>
      <c r="D8" s="4"/>
    </row>
    <row r="9" spans="1:21" ht="21.75" customHeight="1">
      <c r="A9" s="76" t="s">
        <v>109</v>
      </c>
      <c r="B9" s="76"/>
      <c r="C9" s="76"/>
      <c r="D9" s="76"/>
      <c r="E9" s="76"/>
      <c r="F9" s="76"/>
      <c r="G9" s="76"/>
      <c r="H9" s="76"/>
      <c r="I9" s="76"/>
      <c r="J9" s="76"/>
      <c r="K9" s="76"/>
      <c r="L9" s="76"/>
      <c r="M9" s="76"/>
      <c r="N9" s="76"/>
      <c r="O9" s="76"/>
      <c r="P9" s="76" t="s">
        <v>0</v>
      </c>
      <c r="Q9" s="76"/>
    </row>
    <row r="10" spans="1:21" ht="19.5" customHeight="1">
      <c r="A10" s="77" t="s">
        <v>1</v>
      </c>
      <c r="B10" s="77"/>
      <c r="C10" s="77"/>
      <c r="D10" s="77"/>
      <c r="E10" s="77"/>
      <c r="F10" s="77"/>
      <c r="G10" s="77"/>
      <c r="H10" s="77"/>
      <c r="I10" s="77"/>
      <c r="J10" s="77"/>
      <c r="K10" s="77"/>
      <c r="L10" s="77"/>
      <c r="M10" s="77"/>
      <c r="N10" s="77"/>
      <c r="O10" s="77"/>
      <c r="P10" s="5"/>
      <c r="Q10" s="6"/>
    </row>
    <row r="11" spans="1:21" ht="19.5" customHeight="1">
      <c r="A11" s="66"/>
      <c r="B11" s="66"/>
      <c r="C11" s="66"/>
      <c r="D11" s="66"/>
      <c r="E11" s="66"/>
      <c r="F11" s="66"/>
      <c r="G11" s="66"/>
      <c r="H11" s="66"/>
      <c r="I11" s="66"/>
      <c r="J11" s="66"/>
      <c r="K11" s="66"/>
      <c r="L11" s="66"/>
      <c r="M11" s="66"/>
      <c r="N11" s="66"/>
      <c r="O11" s="66"/>
      <c r="P11" s="65"/>
      <c r="Q11" s="6"/>
    </row>
    <row r="12" spans="1:21" ht="28.5" customHeight="1">
      <c r="A12" s="78" t="s">
        <v>2</v>
      </c>
      <c r="B12" s="78"/>
      <c r="C12" s="78"/>
      <c r="D12" s="78"/>
      <c r="E12" s="78"/>
      <c r="F12" s="78"/>
      <c r="G12" s="78"/>
      <c r="H12" s="78"/>
      <c r="I12" s="78"/>
      <c r="J12" s="78"/>
      <c r="K12" s="78"/>
      <c r="L12" s="78"/>
      <c r="M12" s="78"/>
      <c r="N12" s="78"/>
      <c r="O12" s="78"/>
      <c r="P12" s="78"/>
      <c r="Q12" s="78"/>
    </row>
    <row r="13" spans="1:21" ht="28.5" customHeight="1">
      <c r="A13" s="7"/>
      <c r="B13" s="8"/>
      <c r="C13" s="8"/>
      <c r="D13" s="8"/>
      <c r="E13" s="8"/>
      <c r="F13" s="8"/>
      <c r="G13" s="8"/>
      <c r="H13" s="8"/>
      <c r="I13" s="8"/>
      <c r="J13" s="8"/>
      <c r="K13" s="8"/>
      <c r="L13" s="8"/>
      <c r="M13" s="8"/>
      <c r="N13" s="8"/>
      <c r="O13" s="8"/>
      <c r="P13" s="8"/>
      <c r="Q13" s="8"/>
    </row>
    <row r="14" spans="1:21" ht="40.5" customHeight="1">
      <c r="A14" s="79" t="s">
        <v>3</v>
      </c>
      <c r="B14" s="80" t="s">
        <v>4</v>
      </c>
      <c r="C14" s="80" t="s">
        <v>5</v>
      </c>
      <c r="D14" s="80" t="s">
        <v>6</v>
      </c>
      <c r="E14" s="80" t="s">
        <v>7</v>
      </c>
      <c r="F14" s="80" t="s">
        <v>8</v>
      </c>
      <c r="G14" s="80"/>
      <c r="H14" s="80" t="s">
        <v>9</v>
      </c>
      <c r="I14" s="80"/>
      <c r="J14" s="80"/>
      <c r="K14" s="80"/>
      <c r="L14" s="80"/>
      <c r="M14" s="80"/>
      <c r="N14" s="80"/>
      <c r="O14" s="80" t="s">
        <v>100</v>
      </c>
      <c r="P14" s="69" t="s">
        <v>10</v>
      </c>
      <c r="Q14" s="69" t="s">
        <v>11</v>
      </c>
    </row>
    <row r="15" spans="1:21" ht="41.25" customHeight="1">
      <c r="A15" s="79"/>
      <c r="B15" s="80"/>
      <c r="C15" s="80"/>
      <c r="D15" s="80"/>
      <c r="E15" s="80"/>
      <c r="F15" s="9" t="s">
        <v>12</v>
      </c>
      <c r="G15" s="9" t="s">
        <v>13</v>
      </c>
      <c r="H15" s="9">
        <v>2024</v>
      </c>
      <c r="I15" s="9">
        <v>2025</v>
      </c>
      <c r="J15" s="9">
        <v>2026</v>
      </c>
      <c r="K15" s="9">
        <v>2027</v>
      </c>
      <c r="L15" s="9">
        <v>2028</v>
      </c>
      <c r="M15" s="9">
        <v>2029</v>
      </c>
      <c r="N15" s="9">
        <v>2030</v>
      </c>
      <c r="O15" s="80"/>
      <c r="P15" s="69"/>
      <c r="Q15" s="69"/>
      <c r="U15" s="1" t="s">
        <v>14</v>
      </c>
    </row>
    <row r="16" spans="1:21" ht="33.75" customHeight="1">
      <c r="A16" s="9">
        <v>1</v>
      </c>
      <c r="B16" s="9">
        <v>2</v>
      </c>
      <c r="C16" s="9">
        <v>3</v>
      </c>
      <c r="D16" s="9">
        <v>4</v>
      </c>
      <c r="E16" s="9">
        <v>5</v>
      </c>
      <c r="F16" s="9">
        <v>6</v>
      </c>
      <c r="G16" s="9">
        <v>7</v>
      </c>
      <c r="H16" s="9">
        <v>8</v>
      </c>
      <c r="I16" s="9">
        <v>9</v>
      </c>
      <c r="J16" s="9">
        <v>10</v>
      </c>
      <c r="K16" s="9">
        <v>11</v>
      </c>
      <c r="L16" s="9">
        <v>12</v>
      </c>
      <c r="M16" s="9">
        <v>13</v>
      </c>
      <c r="N16" s="9">
        <v>14</v>
      </c>
      <c r="O16" s="9">
        <v>15</v>
      </c>
      <c r="P16" s="10">
        <v>16</v>
      </c>
      <c r="Q16" s="10">
        <v>17</v>
      </c>
    </row>
    <row r="17" spans="1:26" ht="45" customHeight="1">
      <c r="A17" s="9" t="s">
        <v>15</v>
      </c>
      <c r="B17" s="73" t="s">
        <v>16</v>
      </c>
      <c r="C17" s="73"/>
      <c r="D17" s="73"/>
      <c r="E17" s="73"/>
      <c r="F17" s="73"/>
      <c r="G17" s="73"/>
      <c r="H17" s="73"/>
      <c r="I17" s="73"/>
      <c r="J17" s="73"/>
      <c r="K17" s="73"/>
      <c r="L17" s="73"/>
      <c r="M17" s="73"/>
      <c r="N17" s="73"/>
      <c r="O17" s="73"/>
      <c r="P17" s="11"/>
      <c r="Q17" s="12"/>
    </row>
    <row r="18" spans="1:26" ht="144.75" customHeight="1">
      <c r="A18" s="13" t="s">
        <v>17</v>
      </c>
      <c r="B18" s="12" t="s">
        <v>18</v>
      </c>
      <c r="C18" s="14" t="s">
        <v>19</v>
      </c>
      <c r="D18" s="14" t="s">
        <v>20</v>
      </c>
      <c r="E18" s="13" t="s">
        <v>21</v>
      </c>
      <c r="F18" s="15">
        <v>652.9</v>
      </c>
      <c r="G18" s="13">
        <v>2022</v>
      </c>
      <c r="H18" s="15">
        <f>H20+H21</f>
        <v>162.97200000000001</v>
      </c>
      <c r="I18" s="59">
        <f t="shared" ref="I18:N18" si="0">I20+I21+I24</f>
        <v>142.14600000000002</v>
      </c>
      <c r="J18" s="15">
        <f t="shared" si="0"/>
        <v>91.379000000000005</v>
      </c>
      <c r="K18" s="15">
        <f t="shared" si="0"/>
        <v>73.605614999999986</v>
      </c>
      <c r="L18" s="15">
        <f t="shared" si="0"/>
        <v>93</v>
      </c>
      <c r="M18" s="15">
        <f t="shared" si="0"/>
        <v>95</v>
      </c>
      <c r="N18" s="15">
        <f t="shared" si="0"/>
        <v>100</v>
      </c>
      <c r="O18" s="14" t="s">
        <v>101</v>
      </c>
      <c r="P18" s="11" t="s">
        <v>22</v>
      </c>
      <c r="Q18" s="16"/>
      <c r="Z18" s="1" t="s">
        <v>14</v>
      </c>
    </row>
    <row r="19" spans="1:26" ht="45" hidden="1" customHeight="1">
      <c r="A19" s="13" t="s">
        <v>17</v>
      </c>
      <c r="B19" s="12" t="s">
        <v>23</v>
      </c>
      <c r="C19" s="14" t="s">
        <v>19</v>
      </c>
      <c r="D19" s="13" t="s">
        <v>24</v>
      </c>
      <c r="E19" s="13" t="s">
        <v>25</v>
      </c>
      <c r="F19" s="15">
        <v>6339.9</v>
      </c>
      <c r="G19" s="13">
        <v>2022</v>
      </c>
      <c r="H19" s="15">
        <v>6359</v>
      </c>
      <c r="I19" s="59">
        <v>6357.3</v>
      </c>
      <c r="J19" s="15">
        <v>6359</v>
      </c>
      <c r="K19" s="15">
        <v>6359</v>
      </c>
      <c r="L19" s="15">
        <v>6359</v>
      </c>
      <c r="M19" s="15">
        <v>6359</v>
      </c>
      <c r="N19" s="15">
        <v>6359</v>
      </c>
      <c r="O19" s="74" t="s">
        <v>26</v>
      </c>
      <c r="P19" s="11"/>
      <c r="Q19" s="16"/>
    </row>
    <row r="20" spans="1:26" ht="53.25" hidden="1" customHeight="1">
      <c r="A20" s="14" t="s">
        <v>27</v>
      </c>
      <c r="B20" s="12" t="s">
        <v>28</v>
      </c>
      <c r="C20" s="14" t="s">
        <v>19</v>
      </c>
      <c r="D20" s="13" t="s">
        <v>24</v>
      </c>
      <c r="E20" s="14" t="s">
        <v>25</v>
      </c>
      <c r="F20" s="17">
        <v>88</v>
      </c>
      <c r="G20" s="13">
        <v>2022</v>
      </c>
      <c r="H20" s="17">
        <f>57.7-1.6</f>
        <v>56.1</v>
      </c>
      <c r="I20" s="58">
        <f>61.965-7.515+3.1</f>
        <v>57.550000000000004</v>
      </c>
      <c r="J20" s="17">
        <v>42.953000000000003</v>
      </c>
      <c r="K20" s="17">
        <v>70.20561499999998</v>
      </c>
      <c r="L20" s="17">
        <v>90</v>
      </c>
      <c r="M20" s="17">
        <v>92</v>
      </c>
      <c r="N20" s="17">
        <v>97</v>
      </c>
      <c r="O20" s="74"/>
      <c r="P20" s="11"/>
      <c r="Q20" s="18"/>
    </row>
    <row r="21" spans="1:26" ht="68.25" hidden="1" customHeight="1">
      <c r="A21" s="14" t="s">
        <v>29</v>
      </c>
      <c r="B21" s="12" t="s">
        <v>30</v>
      </c>
      <c r="C21" s="14" t="s">
        <v>19</v>
      </c>
      <c r="D21" s="13" t="s">
        <v>24</v>
      </c>
      <c r="E21" s="14" t="s">
        <v>25</v>
      </c>
      <c r="F21" s="14">
        <v>285.8</v>
      </c>
      <c r="G21" s="13">
        <v>2022</v>
      </c>
      <c r="H21" s="57">
        <f>107.965-1.093</f>
        <v>106.872</v>
      </c>
      <c r="I21" s="58">
        <v>83.096000000000004</v>
      </c>
      <c r="J21" s="17">
        <v>46.125999999999998</v>
      </c>
      <c r="K21" s="14"/>
      <c r="L21" s="14"/>
      <c r="M21" s="14"/>
      <c r="N21" s="14"/>
      <c r="O21" s="11" t="s">
        <v>31</v>
      </c>
      <c r="P21" s="19"/>
      <c r="Q21" s="18"/>
    </row>
    <row r="22" spans="1:26" ht="41.25" hidden="1" customHeight="1">
      <c r="A22" s="14" t="s">
        <v>32</v>
      </c>
      <c r="B22" s="56" t="s">
        <v>104</v>
      </c>
      <c r="C22" s="14" t="s">
        <v>19</v>
      </c>
      <c r="D22" s="13" t="s">
        <v>24</v>
      </c>
      <c r="E22" s="14" t="s">
        <v>34</v>
      </c>
      <c r="F22" s="14">
        <v>9</v>
      </c>
      <c r="G22" s="13">
        <v>2022</v>
      </c>
      <c r="H22" s="14" t="s">
        <v>35</v>
      </c>
      <c r="I22" s="14" t="s">
        <v>35</v>
      </c>
      <c r="J22" s="14">
        <v>7</v>
      </c>
      <c r="K22" s="14">
        <v>2</v>
      </c>
      <c r="L22" s="14">
        <v>1</v>
      </c>
      <c r="M22" s="14">
        <v>1</v>
      </c>
      <c r="N22" s="14">
        <v>1</v>
      </c>
      <c r="O22" s="20" t="s">
        <v>36</v>
      </c>
      <c r="P22" s="20"/>
      <c r="Q22" s="18"/>
    </row>
    <row r="23" spans="1:26" ht="75" hidden="1" customHeight="1">
      <c r="A23" s="14" t="s">
        <v>37</v>
      </c>
      <c r="B23" s="12" t="s">
        <v>38</v>
      </c>
      <c r="C23" s="14" t="s">
        <v>19</v>
      </c>
      <c r="D23" s="13" t="s">
        <v>24</v>
      </c>
      <c r="E23" s="14" t="s">
        <v>34</v>
      </c>
      <c r="F23" s="14">
        <v>2</v>
      </c>
      <c r="G23" s="13">
        <v>2022</v>
      </c>
      <c r="H23" s="14">
        <v>1</v>
      </c>
      <c r="I23" s="14">
        <v>1</v>
      </c>
      <c r="J23" s="14">
        <v>1</v>
      </c>
      <c r="K23" s="14" t="s">
        <v>35</v>
      </c>
      <c r="L23" s="14" t="s">
        <v>35</v>
      </c>
      <c r="M23" s="14" t="s">
        <v>35</v>
      </c>
      <c r="N23" s="14" t="s">
        <v>35</v>
      </c>
      <c r="O23" s="11" t="s">
        <v>31</v>
      </c>
      <c r="P23" s="19"/>
      <c r="Q23" s="18"/>
    </row>
    <row r="24" spans="1:26" ht="54.75" hidden="1" customHeight="1">
      <c r="A24" s="14" t="s">
        <v>39</v>
      </c>
      <c r="B24" s="12" t="s">
        <v>40</v>
      </c>
      <c r="C24" s="14" t="s">
        <v>19</v>
      </c>
      <c r="D24" s="13" t="s">
        <v>24</v>
      </c>
      <c r="E24" s="13" t="s">
        <v>25</v>
      </c>
      <c r="F24" s="13" t="s">
        <v>41</v>
      </c>
      <c r="G24" s="13">
        <v>2022</v>
      </c>
      <c r="H24" s="13"/>
      <c r="I24" s="21">
        <v>1.5</v>
      </c>
      <c r="J24" s="21">
        <v>2.2999999999999998</v>
      </c>
      <c r="K24" s="21">
        <v>3.4</v>
      </c>
      <c r="L24" s="21">
        <v>3</v>
      </c>
      <c r="M24" s="21">
        <v>3</v>
      </c>
      <c r="N24" s="21">
        <v>3</v>
      </c>
      <c r="O24" s="75" t="s">
        <v>36</v>
      </c>
      <c r="P24" s="22"/>
      <c r="Q24" s="16"/>
    </row>
    <row r="25" spans="1:26" ht="54.75" hidden="1" customHeight="1">
      <c r="A25" s="14" t="s">
        <v>42</v>
      </c>
      <c r="B25" s="12" t="s">
        <v>43</v>
      </c>
      <c r="C25" s="14" t="s">
        <v>19</v>
      </c>
      <c r="D25" s="13" t="s">
        <v>24</v>
      </c>
      <c r="E25" s="13" t="s">
        <v>25</v>
      </c>
      <c r="F25" s="13">
        <v>3.1</v>
      </c>
      <c r="G25" s="13">
        <v>2022</v>
      </c>
      <c r="H25" s="23"/>
      <c r="I25" s="21">
        <v>1.8</v>
      </c>
      <c r="J25" s="21">
        <v>37.5</v>
      </c>
      <c r="K25" s="21">
        <v>51.7</v>
      </c>
      <c r="L25" s="21">
        <v>50</v>
      </c>
      <c r="M25" s="21">
        <v>50</v>
      </c>
      <c r="N25" s="21">
        <v>50</v>
      </c>
      <c r="O25" s="75"/>
      <c r="P25" s="22"/>
      <c r="Q25" s="16"/>
    </row>
    <row r="26" spans="1:26" ht="55.5" hidden="1" customHeight="1">
      <c r="A26" s="14" t="s">
        <v>44</v>
      </c>
      <c r="B26" s="12" t="s">
        <v>45</v>
      </c>
      <c r="C26" s="14" t="s">
        <v>19</v>
      </c>
      <c r="D26" s="13" t="s">
        <v>24</v>
      </c>
      <c r="E26" s="13" t="s">
        <v>46</v>
      </c>
      <c r="F26" s="13" t="s">
        <v>41</v>
      </c>
      <c r="G26" s="13">
        <v>2022</v>
      </c>
      <c r="H26" s="24" t="s">
        <v>41</v>
      </c>
      <c r="I26" s="24" t="s">
        <v>41</v>
      </c>
      <c r="J26" s="14">
        <v>2</v>
      </c>
      <c r="K26" s="24" t="s">
        <v>41</v>
      </c>
      <c r="L26" s="24" t="s">
        <v>41</v>
      </c>
      <c r="M26" s="24" t="s">
        <v>41</v>
      </c>
      <c r="N26" s="24" t="s">
        <v>41</v>
      </c>
      <c r="O26" s="75"/>
      <c r="P26" s="22"/>
      <c r="Q26" s="16"/>
    </row>
    <row r="27" spans="1:26" ht="41.25" hidden="1" customHeight="1">
      <c r="A27" s="14" t="s">
        <v>47</v>
      </c>
      <c r="B27" s="18" t="s">
        <v>48</v>
      </c>
      <c r="C27" s="14" t="s">
        <v>19</v>
      </c>
      <c r="D27" s="13" t="s">
        <v>24</v>
      </c>
      <c r="E27" s="14" t="s">
        <v>34</v>
      </c>
      <c r="F27" s="14">
        <v>10</v>
      </c>
      <c r="G27" s="13">
        <v>2022</v>
      </c>
      <c r="H27" s="14">
        <v>10</v>
      </c>
      <c r="I27" s="14">
        <v>10</v>
      </c>
      <c r="J27" s="14">
        <v>10</v>
      </c>
      <c r="K27" s="14">
        <v>10</v>
      </c>
      <c r="L27" s="14">
        <v>10</v>
      </c>
      <c r="M27" s="14">
        <v>10</v>
      </c>
      <c r="N27" s="14">
        <v>10</v>
      </c>
      <c r="O27" s="75"/>
      <c r="P27" s="22"/>
      <c r="Q27" s="18"/>
    </row>
    <row r="28" spans="1:26" ht="33.75" customHeight="1">
      <c r="A28" s="25"/>
      <c r="B28" s="25"/>
      <c r="C28" s="25"/>
      <c r="D28" s="25"/>
      <c r="E28" s="26"/>
      <c r="F28" s="26"/>
      <c r="G28" s="27"/>
      <c r="H28" s="26"/>
      <c r="I28" s="26"/>
      <c r="J28" s="26"/>
      <c r="K28" s="26"/>
      <c r="L28" s="26"/>
      <c r="M28" s="26"/>
      <c r="N28" s="26"/>
      <c r="O28" s="25"/>
      <c r="P28" s="25"/>
      <c r="Q28" s="25"/>
    </row>
    <row r="29" spans="1:26">
      <c r="A29" s="28"/>
      <c r="B29" s="28"/>
      <c r="C29" s="28"/>
      <c r="D29" s="28"/>
      <c r="E29" s="28"/>
      <c r="F29" s="28"/>
      <c r="G29" s="28"/>
      <c r="H29" s="28"/>
      <c r="I29" s="28"/>
      <c r="J29" s="28"/>
      <c r="K29" s="28"/>
      <c r="L29" s="28"/>
      <c r="M29" s="28"/>
      <c r="N29" s="28"/>
      <c r="O29" s="28"/>
      <c r="P29" s="28"/>
      <c r="Q29" s="28"/>
    </row>
    <row r="30" spans="1:26">
      <c r="B30" s="28"/>
      <c r="C30" s="28"/>
      <c r="D30" s="28"/>
      <c r="E30" s="28"/>
      <c r="F30" s="28"/>
      <c r="G30" s="28"/>
      <c r="H30" s="28"/>
      <c r="I30" s="28"/>
      <c r="J30" s="28"/>
      <c r="K30" s="28"/>
      <c r="L30" s="28"/>
      <c r="M30" s="28"/>
      <c r="N30" s="28"/>
      <c r="O30" s="28"/>
      <c r="P30" s="28"/>
      <c r="Q30" s="28"/>
    </row>
    <row r="35" spans="5:13">
      <c r="J35" s="1" t="s">
        <v>49</v>
      </c>
    </row>
    <row r="36" spans="5:13">
      <c r="M36" s="1" t="s">
        <v>50</v>
      </c>
    </row>
    <row r="41" spans="5:13">
      <c r="E41" s="1" t="s">
        <v>50</v>
      </c>
    </row>
  </sheetData>
  <mergeCells count="22">
    <mergeCell ref="B17:O17"/>
    <mergeCell ref="O19:O20"/>
    <mergeCell ref="O24:O27"/>
    <mergeCell ref="A9:O9"/>
    <mergeCell ref="P9:Q9"/>
    <mergeCell ref="A10:O10"/>
    <mergeCell ref="A12:Q12"/>
    <mergeCell ref="A14:A15"/>
    <mergeCell ref="B14:B15"/>
    <mergeCell ref="C14:C15"/>
    <mergeCell ref="D14:D15"/>
    <mergeCell ref="E14:E15"/>
    <mergeCell ref="F14:G14"/>
    <mergeCell ref="H14:N14"/>
    <mergeCell ref="O14:O15"/>
    <mergeCell ref="P14:P15"/>
    <mergeCell ref="Q14:Q15"/>
    <mergeCell ref="K2:O2"/>
    <mergeCell ref="K3:O3"/>
    <mergeCell ref="K4:O4"/>
    <mergeCell ref="K6:O6"/>
    <mergeCell ref="K7:O7"/>
  </mergeCells>
  <printOptions horizontalCentered="1"/>
  <pageMargins left="0.39370078740157483" right="0.39370078740157483" top="0.78740157480314965" bottom="0.59055118110236227" header="0.31496062992125984" footer="0.51181102362204722"/>
  <pageSetup paperSize="9" scale="70" firstPageNumber="2" orientation="landscape" useFirstPageNumber="1" horizontalDpi="300" verticalDpi="300" r:id="rId1"/>
  <headerFooter>
    <oddHeader>&amp;C&amp;"Times New Roman,обычный"&amp;12&amp;P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rgb="FFFFFF00"/>
  </sheetPr>
  <dimension ref="A1:W18"/>
  <sheetViews>
    <sheetView view="pageBreakPreview" zoomScale="80" zoomScalePageLayoutView="80" workbookViewId="0">
      <selection activeCell="E9" sqref="E9:O9"/>
    </sheetView>
  </sheetViews>
  <sheetFormatPr defaultColWidth="9.140625" defaultRowHeight="15"/>
  <cols>
    <col min="1" max="1" width="5.42578125" style="29" customWidth="1"/>
    <col min="2" max="2" width="43.7109375" style="29" customWidth="1"/>
    <col min="3" max="3" width="20" style="29" customWidth="1"/>
    <col min="4" max="4" width="12.85546875" style="29" customWidth="1"/>
    <col min="5" max="5" width="8.7109375" style="29" customWidth="1"/>
    <col min="6" max="6" width="12.140625" style="29" customWidth="1"/>
    <col min="7" max="8" width="9.140625" style="29"/>
    <col min="9" max="9" width="7.5703125" style="29" customWidth="1"/>
    <col min="10" max="12" width="9.140625" style="29"/>
    <col min="13" max="13" width="11" style="29" customWidth="1"/>
    <col min="14" max="15" width="9.140625" style="29"/>
    <col min="16" max="16" width="12.140625" style="29" customWidth="1"/>
    <col min="17" max="16384" width="9.140625" style="29"/>
  </cols>
  <sheetData>
    <row r="1" spans="1:23" s="30" customFormat="1" ht="15.75">
      <c r="A1" s="2" t="str">
        <f>HYPERLINK("#Оглавление!A1","Назад в оглавление")</f>
        <v>Назад в оглавление</v>
      </c>
      <c r="B1" s="4"/>
      <c r="C1" s="4"/>
    </row>
    <row r="2" spans="1:23" ht="23.25" customHeight="1">
      <c r="A2" s="82"/>
      <c r="B2" s="82"/>
      <c r="C2" s="82"/>
      <c r="D2" s="82"/>
      <c r="E2" s="82"/>
      <c r="F2" s="82"/>
      <c r="G2" s="82"/>
      <c r="H2" s="82"/>
      <c r="I2" s="82"/>
      <c r="J2" s="82"/>
      <c r="K2" s="82"/>
      <c r="L2" s="82"/>
      <c r="M2" s="82"/>
      <c r="N2" s="82"/>
      <c r="O2" s="82"/>
      <c r="P2" s="82"/>
    </row>
    <row r="3" spans="1:23" ht="28.5" customHeight="1">
      <c r="A3" s="82" t="s">
        <v>103</v>
      </c>
      <c r="B3" s="82"/>
      <c r="C3" s="82"/>
      <c r="D3" s="82"/>
      <c r="E3" s="82"/>
      <c r="F3" s="82"/>
      <c r="G3" s="82"/>
      <c r="H3" s="82"/>
      <c r="I3" s="82"/>
      <c r="J3" s="82"/>
      <c r="K3" s="82"/>
      <c r="L3" s="82"/>
      <c r="M3" s="82"/>
      <c r="N3" s="82"/>
      <c r="O3" s="82"/>
      <c r="P3" s="82"/>
      <c r="Q3" s="31"/>
    </row>
    <row r="4" spans="1:23" ht="20.25" customHeight="1">
      <c r="A4" s="32"/>
      <c r="B4" s="32"/>
      <c r="C4" s="32"/>
      <c r="D4" s="32"/>
      <c r="E4" s="32"/>
      <c r="F4" s="32"/>
      <c r="G4" s="32"/>
      <c r="H4" s="32"/>
      <c r="I4" s="32"/>
      <c r="J4" s="32"/>
      <c r="K4" s="32"/>
      <c r="L4" s="32"/>
      <c r="M4" s="32"/>
      <c r="N4" s="32"/>
      <c r="O4" s="32"/>
      <c r="P4" s="32"/>
      <c r="Q4" s="31"/>
    </row>
    <row r="5" spans="1:23" ht="25.5" customHeight="1">
      <c r="A5" s="83" t="s">
        <v>3</v>
      </c>
      <c r="B5" s="84" t="s">
        <v>51</v>
      </c>
      <c r="C5" s="84" t="s">
        <v>6</v>
      </c>
      <c r="D5" s="84" t="s">
        <v>7</v>
      </c>
      <c r="E5" s="84" t="s">
        <v>52</v>
      </c>
      <c r="F5" s="84"/>
      <c r="G5" s="84"/>
      <c r="H5" s="84"/>
      <c r="I5" s="84"/>
      <c r="J5" s="84"/>
      <c r="K5" s="84"/>
      <c r="L5" s="84"/>
      <c r="M5" s="84"/>
      <c r="N5" s="84"/>
      <c r="O5" s="84"/>
      <c r="P5" s="84" t="s">
        <v>102</v>
      </c>
      <c r="Q5" s="31"/>
    </row>
    <row r="6" spans="1:23" ht="30" customHeight="1">
      <c r="A6" s="83"/>
      <c r="B6" s="84"/>
      <c r="C6" s="84"/>
      <c r="D6" s="84"/>
      <c r="E6" s="34" t="s">
        <v>53</v>
      </c>
      <c r="F6" s="34" t="s">
        <v>54</v>
      </c>
      <c r="G6" s="34" t="s">
        <v>55</v>
      </c>
      <c r="H6" s="34" t="s">
        <v>56</v>
      </c>
      <c r="I6" s="34" t="s">
        <v>57</v>
      </c>
      <c r="J6" s="34" t="s">
        <v>58</v>
      </c>
      <c r="K6" s="34" t="s">
        <v>59</v>
      </c>
      <c r="L6" s="34" t="s">
        <v>60</v>
      </c>
      <c r="M6" s="34" t="s">
        <v>61</v>
      </c>
      <c r="N6" s="34" t="s">
        <v>62</v>
      </c>
      <c r="O6" s="34" t="s">
        <v>63</v>
      </c>
      <c r="P6" s="84"/>
      <c r="Q6" s="31"/>
    </row>
    <row r="7" spans="1:23" ht="24.2" customHeight="1">
      <c r="A7" s="33">
        <v>1</v>
      </c>
      <c r="B7" s="33">
        <v>2</v>
      </c>
      <c r="C7" s="33">
        <v>3</v>
      </c>
      <c r="D7" s="33">
        <v>4</v>
      </c>
      <c r="E7" s="33">
        <v>5</v>
      </c>
      <c r="F7" s="33">
        <v>6</v>
      </c>
      <c r="G7" s="33">
        <v>7</v>
      </c>
      <c r="H7" s="33">
        <v>8</v>
      </c>
      <c r="I7" s="33">
        <v>9</v>
      </c>
      <c r="J7" s="33">
        <v>10</v>
      </c>
      <c r="K7" s="33">
        <v>11</v>
      </c>
      <c r="L7" s="33">
        <v>12</v>
      </c>
      <c r="M7" s="33">
        <v>13</v>
      </c>
      <c r="N7" s="33">
        <v>14</v>
      </c>
      <c r="O7" s="33">
        <v>15</v>
      </c>
      <c r="P7" s="33">
        <v>16</v>
      </c>
      <c r="Q7" s="31"/>
    </row>
    <row r="8" spans="1:23" ht="45" customHeight="1">
      <c r="A8" s="33" t="s">
        <v>15</v>
      </c>
      <c r="B8" s="81" t="s">
        <v>16</v>
      </c>
      <c r="C8" s="81"/>
      <c r="D8" s="81"/>
      <c r="E8" s="81"/>
      <c r="F8" s="81"/>
      <c r="G8" s="81"/>
      <c r="H8" s="81"/>
      <c r="I8" s="81"/>
      <c r="J8" s="81"/>
      <c r="K8" s="81"/>
      <c r="L8" s="81"/>
      <c r="M8" s="81"/>
      <c r="N8" s="81"/>
      <c r="O8" s="81"/>
      <c r="P8" s="81"/>
      <c r="Q8" s="31"/>
    </row>
    <row r="9" spans="1:23" s="37" customFormat="1" ht="105.75" customHeight="1">
      <c r="A9" s="13" t="s">
        <v>17</v>
      </c>
      <c r="B9" s="12" t="s">
        <v>64</v>
      </c>
      <c r="C9" s="14" t="s">
        <v>20</v>
      </c>
      <c r="D9" s="13" t="s">
        <v>21</v>
      </c>
      <c r="E9" s="15">
        <v>8.6</v>
      </c>
      <c r="F9" s="15">
        <v>16.7</v>
      </c>
      <c r="G9" s="15">
        <v>7.1</v>
      </c>
      <c r="H9" s="15">
        <v>7.1</v>
      </c>
      <c r="I9" s="15">
        <v>14.9</v>
      </c>
      <c r="J9" s="15">
        <v>15</v>
      </c>
      <c r="K9" s="15">
        <v>20</v>
      </c>
      <c r="L9" s="15">
        <v>20</v>
      </c>
      <c r="M9" s="15">
        <f>20-6.7</f>
        <v>13.3</v>
      </c>
      <c r="N9" s="15">
        <v>13</v>
      </c>
      <c r="O9" s="15">
        <f>3.3+3.1</f>
        <v>6.4</v>
      </c>
      <c r="P9" s="15">
        <f>SUM(E9:O9)</f>
        <v>142.1</v>
      </c>
      <c r="Q9" s="36"/>
    </row>
    <row r="10" spans="1:23" ht="36.75" hidden="1" customHeight="1">
      <c r="A10" s="38" t="s">
        <v>17</v>
      </c>
      <c r="B10" s="12" t="s">
        <v>23</v>
      </c>
      <c r="C10" s="13" t="s">
        <v>24</v>
      </c>
      <c r="D10" s="39" t="s">
        <v>25</v>
      </c>
      <c r="E10" s="15">
        <v>6339.9</v>
      </c>
      <c r="F10" s="15">
        <v>6339.9</v>
      </c>
      <c r="G10" s="15">
        <v>6339.9</v>
      </c>
      <c r="H10" s="15">
        <v>6339.9</v>
      </c>
      <c r="I10" s="15">
        <v>6339.9</v>
      </c>
      <c r="J10" s="15">
        <v>6339.9</v>
      </c>
      <c r="K10" s="15">
        <v>6339.9</v>
      </c>
      <c r="L10" s="15">
        <v>6339.9</v>
      </c>
      <c r="M10" s="15">
        <v>6339.9</v>
      </c>
      <c r="N10" s="15">
        <v>6339.9</v>
      </c>
      <c r="O10" s="15">
        <v>6339.9</v>
      </c>
      <c r="P10" s="15">
        <v>6339.9</v>
      </c>
      <c r="Q10" s="31"/>
    </row>
    <row r="11" spans="1:23" ht="34.5" hidden="1" customHeight="1">
      <c r="A11" s="14" t="s">
        <v>27</v>
      </c>
      <c r="B11" s="12" t="s">
        <v>28</v>
      </c>
      <c r="C11" s="13" t="s">
        <v>24</v>
      </c>
      <c r="D11" s="39" t="s">
        <v>25</v>
      </c>
      <c r="E11" s="35" t="s">
        <v>35</v>
      </c>
      <c r="F11" s="35" t="s">
        <v>35</v>
      </c>
      <c r="G11" s="35" t="s">
        <v>35</v>
      </c>
      <c r="H11" s="35" t="s">
        <v>35</v>
      </c>
      <c r="I11" s="35">
        <v>26.7</v>
      </c>
      <c r="J11" s="35">
        <f>31-I11</f>
        <v>4.3000000000000007</v>
      </c>
      <c r="K11" s="40">
        <f>38.9-I11-J11</f>
        <v>7.8999999999999986</v>
      </c>
      <c r="L11" s="40">
        <f>38.9-I11-J11-K11</f>
        <v>0</v>
      </c>
      <c r="M11" s="40">
        <f>53.1-I11-J11-K11-L11</f>
        <v>14.200000000000003</v>
      </c>
      <c r="N11" s="40">
        <v>0.3</v>
      </c>
      <c r="O11" s="24">
        <v>2.7</v>
      </c>
      <c r="P11" s="40">
        <v>56.1</v>
      </c>
      <c r="Q11" s="31"/>
    </row>
    <row r="12" spans="1:23" ht="35.25" hidden="1" customHeight="1">
      <c r="A12" s="14" t="s">
        <v>29</v>
      </c>
      <c r="B12" s="12" t="s">
        <v>30</v>
      </c>
      <c r="C12" s="13" t="s">
        <v>24</v>
      </c>
      <c r="D12" s="39" t="s">
        <v>25</v>
      </c>
      <c r="E12" s="35" t="s">
        <v>35</v>
      </c>
      <c r="F12" s="35" t="s">
        <v>35</v>
      </c>
      <c r="G12" s="35" t="s">
        <v>35</v>
      </c>
      <c r="H12" s="35">
        <v>25.6</v>
      </c>
      <c r="I12" s="35">
        <f>46.7-H12</f>
        <v>21.1</v>
      </c>
      <c r="J12" s="41">
        <f>60.7-H12-I12</f>
        <v>14</v>
      </c>
      <c r="K12" s="41">
        <f>71.2-H12-I12-J12</f>
        <v>10.5</v>
      </c>
      <c r="L12" s="41">
        <f>75.5-H12-I12-J12-K12</f>
        <v>4.2999999999999972</v>
      </c>
      <c r="M12" s="41">
        <f>75.5-H12-I12-J12-K12-L12</f>
        <v>0</v>
      </c>
      <c r="N12" s="41">
        <v>15.2</v>
      </c>
      <c r="O12" s="41">
        <v>10</v>
      </c>
      <c r="P12" s="41">
        <v>100.7</v>
      </c>
      <c r="Q12" s="31"/>
    </row>
    <row r="13" spans="1:23" ht="33.75" hidden="1" customHeight="1">
      <c r="A13" s="14" t="s">
        <v>32</v>
      </c>
      <c r="B13" s="12" t="s">
        <v>33</v>
      </c>
      <c r="C13" s="13" t="s">
        <v>24</v>
      </c>
      <c r="D13" s="39" t="s">
        <v>65</v>
      </c>
      <c r="E13" s="35" t="s">
        <v>35</v>
      </c>
      <c r="F13" s="35" t="s">
        <v>35</v>
      </c>
      <c r="G13" s="35" t="s">
        <v>35</v>
      </c>
      <c r="H13" s="35" t="s">
        <v>35</v>
      </c>
      <c r="I13" s="35" t="s">
        <v>35</v>
      </c>
      <c r="J13" s="35" t="s">
        <v>35</v>
      </c>
      <c r="K13" s="35" t="s">
        <v>35</v>
      </c>
      <c r="L13" s="35" t="s">
        <v>35</v>
      </c>
      <c r="M13" s="35" t="s">
        <v>35</v>
      </c>
      <c r="N13" s="42"/>
      <c r="O13" s="42"/>
      <c r="P13" s="42"/>
      <c r="Q13" s="31"/>
    </row>
    <row r="14" spans="1:23" ht="36.75" hidden="1" customHeight="1">
      <c r="A14" s="14" t="s">
        <v>37</v>
      </c>
      <c r="B14" s="12" t="s">
        <v>38</v>
      </c>
      <c r="C14" s="13" t="s">
        <v>24</v>
      </c>
      <c r="D14" s="39" t="s">
        <v>65</v>
      </c>
      <c r="E14" s="35" t="s">
        <v>35</v>
      </c>
      <c r="F14" s="35" t="s">
        <v>35</v>
      </c>
      <c r="G14" s="35" t="s">
        <v>35</v>
      </c>
      <c r="H14" s="35" t="s">
        <v>35</v>
      </c>
      <c r="I14" s="35" t="s">
        <v>35</v>
      </c>
      <c r="J14" s="35" t="s">
        <v>35</v>
      </c>
      <c r="K14" s="35" t="s">
        <v>35</v>
      </c>
      <c r="L14" s="35" t="s">
        <v>35</v>
      </c>
      <c r="M14" s="35" t="s">
        <v>35</v>
      </c>
      <c r="N14" s="42">
        <v>1</v>
      </c>
      <c r="O14" s="42">
        <v>1</v>
      </c>
      <c r="P14" s="42">
        <v>1</v>
      </c>
      <c r="Q14" s="31"/>
    </row>
    <row r="15" spans="1:23" ht="60" hidden="1" customHeight="1">
      <c r="A15" s="14" t="s">
        <v>39</v>
      </c>
      <c r="B15" s="12" t="s">
        <v>40</v>
      </c>
      <c r="C15" s="13" t="s">
        <v>24</v>
      </c>
      <c r="D15" s="39" t="s">
        <v>25</v>
      </c>
      <c r="E15" s="35" t="s">
        <v>41</v>
      </c>
      <c r="F15" s="35" t="s">
        <v>41</v>
      </c>
      <c r="G15" s="35" t="s">
        <v>41</v>
      </c>
      <c r="H15" s="35" t="s">
        <v>41</v>
      </c>
      <c r="I15" s="35" t="s">
        <v>41</v>
      </c>
      <c r="J15" s="35" t="s">
        <v>41</v>
      </c>
      <c r="K15" s="35" t="s">
        <v>41</v>
      </c>
      <c r="L15" s="35" t="s">
        <v>41</v>
      </c>
      <c r="M15" s="35" t="s">
        <v>41</v>
      </c>
      <c r="N15" s="35" t="s">
        <v>41</v>
      </c>
      <c r="O15" s="35" t="s">
        <v>41</v>
      </c>
      <c r="P15" s="35" t="s">
        <v>41</v>
      </c>
      <c r="Q15" s="31"/>
      <c r="W15" s="29" t="s">
        <v>14</v>
      </c>
    </row>
    <row r="16" spans="1:23" ht="40.5" hidden="1" customHeight="1">
      <c r="A16" s="14" t="s">
        <v>42</v>
      </c>
      <c r="B16" s="12" t="s">
        <v>43</v>
      </c>
      <c r="C16" s="13" t="s">
        <v>24</v>
      </c>
      <c r="D16" s="39" t="s">
        <v>25</v>
      </c>
      <c r="E16" s="35" t="s">
        <v>41</v>
      </c>
      <c r="F16" s="35" t="s">
        <v>41</v>
      </c>
      <c r="G16" s="35" t="s">
        <v>41</v>
      </c>
      <c r="H16" s="35" t="s">
        <v>41</v>
      </c>
      <c r="I16" s="35" t="s">
        <v>41</v>
      </c>
      <c r="J16" s="35" t="s">
        <v>41</v>
      </c>
      <c r="K16" s="35" t="s">
        <v>41</v>
      </c>
      <c r="L16" s="35" t="s">
        <v>41</v>
      </c>
      <c r="M16" s="39">
        <v>11.1</v>
      </c>
      <c r="N16" s="35" t="s">
        <v>41</v>
      </c>
      <c r="O16" s="39"/>
      <c r="P16" s="39">
        <v>11.1</v>
      </c>
      <c r="Q16" s="31"/>
    </row>
    <row r="17" spans="1:17" ht="48.75" hidden="1" customHeight="1">
      <c r="A17" s="14" t="s">
        <v>44</v>
      </c>
      <c r="B17" s="12" t="s">
        <v>45</v>
      </c>
      <c r="C17" s="13" t="s">
        <v>24</v>
      </c>
      <c r="D17" s="39" t="s">
        <v>65</v>
      </c>
      <c r="E17" s="35" t="s">
        <v>41</v>
      </c>
      <c r="F17" s="35" t="s">
        <v>41</v>
      </c>
      <c r="G17" s="35" t="s">
        <v>41</v>
      </c>
      <c r="H17" s="35" t="s">
        <v>41</v>
      </c>
      <c r="I17" s="35" t="s">
        <v>41</v>
      </c>
      <c r="J17" s="35" t="s">
        <v>41</v>
      </c>
      <c r="K17" s="35" t="s">
        <v>41</v>
      </c>
      <c r="L17" s="35" t="s">
        <v>41</v>
      </c>
      <c r="M17" s="35" t="s">
        <v>41</v>
      </c>
      <c r="N17" s="35" t="s">
        <v>41</v>
      </c>
      <c r="O17" s="35" t="s">
        <v>41</v>
      </c>
      <c r="P17" s="35" t="s">
        <v>41</v>
      </c>
      <c r="Q17" s="31"/>
    </row>
    <row r="18" spans="1:17" ht="36.75" hidden="1" customHeight="1">
      <c r="A18" s="14" t="s">
        <v>47</v>
      </c>
      <c r="B18" s="18" t="s">
        <v>48</v>
      </c>
      <c r="C18" s="13" t="s">
        <v>24</v>
      </c>
      <c r="D18" s="14" t="s">
        <v>34</v>
      </c>
      <c r="E18" s="35" t="s">
        <v>35</v>
      </c>
      <c r="F18" s="35" t="s">
        <v>35</v>
      </c>
      <c r="G18" s="35" t="s">
        <v>35</v>
      </c>
      <c r="H18" s="35" t="s">
        <v>35</v>
      </c>
      <c r="I18" s="35" t="s">
        <v>35</v>
      </c>
      <c r="J18" s="35" t="s">
        <v>35</v>
      </c>
      <c r="K18" s="42">
        <v>2</v>
      </c>
      <c r="L18" s="42">
        <v>4</v>
      </c>
      <c r="M18" s="42">
        <v>6</v>
      </c>
      <c r="N18" s="42">
        <v>8</v>
      </c>
      <c r="O18" s="42">
        <v>10</v>
      </c>
      <c r="P18" s="42">
        <v>10</v>
      </c>
      <c r="Q18" s="31"/>
    </row>
  </sheetData>
  <mergeCells count="9">
    <mergeCell ref="B8:P8"/>
    <mergeCell ref="A2:P2"/>
    <mergeCell ref="A3:P3"/>
    <mergeCell ref="A5:A6"/>
    <mergeCell ref="B5:B6"/>
    <mergeCell ref="C5:C6"/>
    <mergeCell ref="D5:D6"/>
    <mergeCell ref="E5:O5"/>
    <mergeCell ref="P5:P6"/>
  </mergeCells>
  <printOptions horizontalCentered="1"/>
  <pageMargins left="0.39370078740157483" right="0.39370078740157483" top="1.1811023622047245" bottom="0.59055118110236227" header="0.31496062992125984" footer="0.51181102362204722"/>
  <pageSetup paperSize="9" scale="70" firstPageNumber="3" orientation="landscape" useFirstPageNumber="1" horizontalDpi="300" verticalDpi="300" r:id="rId1"/>
  <headerFooter>
    <oddHeader>&amp;C&amp;"Times New Roman,обычный"&amp;12&amp;P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rgb="FFFFFF00"/>
  </sheetPr>
  <dimension ref="A1:AA31"/>
  <sheetViews>
    <sheetView tabSelected="1" view="pageBreakPreview" topLeftCell="A16" zoomScale="80" zoomScalePageLayoutView="80" workbookViewId="0">
      <selection activeCell="N10" sqref="N10"/>
    </sheetView>
  </sheetViews>
  <sheetFormatPr defaultColWidth="9.140625" defaultRowHeight="15"/>
  <cols>
    <col min="1" max="1" width="7.85546875" style="44" customWidth="1"/>
    <col min="2" max="2" width="33.42578125" style="44" customWidth="1"/>
    <col min="3" max="3" width="16.7109375" style="44" customWidth="1"/>
    <col min="4" max="4" width="12.28515625" style="44" customWidth="1"/>
    <col min="5" max="5" width="9.5703125" style="44" customWidth="1"/>
    <col min="6" max="6" width="7.85546875" style="44" customWidth="1"/>
    <col min="7" max="7" width="8.42578125" style="44" customWidth="1"/>
    <col min="8" max="8" width="8.5703125" style="44" customWidth="1"/>
    <col min="9" max="13" width="9.140625" style="44"/>
    <col min="14" max="14" width="49.85546875" style="44" customWidth="1"/>
    <col min="15" max="16384" width="9.140625" style="44"/>
  </cols>
  <sheetData>
    <row r="1" spans="1:23" s="28" customFormat="1" ht="15.75">
      <c r="A1" s="2" t="str">
        <f>HYPERLINK("#Оглавление!A1","Назад в оглавление")</f>
        <v>Назад в оглавление</v>
      </c>
      <c r="B1" s="45"/>
    </row>
    <row r="2" spans="1:23" ht="26.25" customHeight="1">
      <c r="A2" s="78" t="s">
        <v>67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</row>
    <row r="3" spans="1:23" ht="17.25" customHeight="1">
      <c r="A3" s="46"/>
      <c r="B3" s="46"/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</row>
    <row r="4" spans="1:23" ht="43.5" customHeight="1">
      <c r="A4" s="80" t="s">
        <v>115</v>
      </c>
      <c r="B4" s="80" t="s">
        <v>68</v>
      </c>
      <c r="C4" s="80" t="s">
        <v>69</v>
      </c>
      <c r="D4" s="80" t="s">
        <v>7</v>
      </c>
      <c r="E4" s="80" t="s">
        <v>8</v>
      </c>
      <c r="F4" s="80"/>
      <c r="G4" s="80" t="s">
        <v>70</v>
      </c>
      <c r="H4" s="80"/>
      <c r="I4" s="80"/>
      <c r="J4" s="80"/>
      <c r="K4" s="80"/>
      <c r="L4" s="80"/>
      <c r="M4" s="80"/>
      <c r="N4" s="80" t="s">
        <v>71</v>
      </c>
    </row>
    <row r="5" spans="1:23" ht="36" customHeight="1">
      <c r="A5" s="80"/>
      <c r="B5" s="80"/>
      <c r="C5" s="80"/>
      <c r="D5" s="80"/>
      <c r="E5" s="61" t="s">
        <v>110</v>
      </c>
      <c r="F5" s="9" t="s">
        <v>66</v>
      </c>
      <c r="G5" s="9">
        <v>2024</v>
      </c>
      <c r="H5" s="9">
        <v>2025</v>
      </c>
      <c r="I5" s="9">
        <v>2026</v>
      </c>
      <c r="J5" s="9">
        <v>2027</v>
      </c>
      <c r="K5" s="9">
        <v>2028</v>
      </c>
      <c r="L5" s="9">
        <v>2029</v>
      </c>
      <c r="M5" s="9">
        <v>2030</v>
      </c>
      <c r="N5" s="80"/>
    </row>
    <row r="6" spans="1:23" ht="22.5" customHeight="1">
      <c r="A6" s="47">
        <v>1</v>
      </c>
      <c r="B6" s="9">
        <v>2</v>
      </c>
      <c r="C6" s="9">
        <v>3</v>
      </c>
      <c r="D6" s="9">
        <v>4</v>
      </c>
      <c r="E6" s="9">
        <v>5</v>
      </c>
      <c r="F6" s="9">
        <v>6</v>
      </c>
      <c r="G6" s="9">
        <v>7</v>
      </c>
      <c r="H6" s="9">
        <v>8</v>
      </c>
      <c r="I6" s="9">
        <v>9</v>
      </c>
      <c r="J6" s="9">
        <v>10</v>
      </c>
      <c r="K6" s="9">
        <v>11</v>
      </c>
      <c r="L6" s="9">
        <v>12</v>
      </c>
      <c r="M6" s="9">
        <v>13</v>
      </c>
      <c r="N6" s="9">
        <v>14</v>
      </c>
    </row>
    <row r="7" spans="1:23" ht="28.5" customHeight="1">
      <c r="A7" s="47" t="s">
        <v>15</v>
      </c>
      <c r="B7" s="85" t="s">
        <v>72</v>
      </c>
      <c r="C7" s="85"/>
      <c r="D7" s="85"/>
      <c r="E7" s="85"/>
      <c r="F7" s="85"/>
      <c r="G7" s="85"/>
      <c r="H7" s="85"/>
      <c r="I7" s="85"/>
      <c r="J7" s="85"/>
      <c r="K7" s="85"/>
      <c r="L7" s="85"/>
      <c r="M7" s="85"/>
      <c r="N7" s="85"/>
    </row>
    <row r="8" spans="1:23" ht="104.25" customHeight="1">
      <c r="A8" s="48" t="s">
        <v>17</v>
      </c>
      <c r="B8" s="62" t="s">
        <v>112</v>
      </c>
      <c r="C8" s="49" t="s">
        <v>73</v>
      </c>
      <c r="D8" s="22" t="s">
        <v>21</v>
      </c>
      <c r="E8" s="50">
        <v>6339.9</v>
      </c>
      <c r="F8" s="22">
        <v>2022</v>
      </c>
      <c r="G8" s="50">
        <v>6359</v>
      </c>
      <c r="H8" s="50">
        <v>6359</v>
      </c>
      <c r="I8" s="50">
        <v>6359</v>
      </c>
      <c r="J8" s="50">
        <v>6359</v>
      </c>
      <c r="K8" s="50">
        <v>6359</v>
      </c>
      <c r="L8" s="50">
        <v>6359</v>
      </c>
      <c r="M8" s="50">
        <v>6359</v>
      </c>
      <c r="N8" s="49" t="s">
        <v>108</v>
      </c>
      <c r="T8" s="44" t="s">
        <v>14</v>
      </c>
      <c r="V8" s="44" t="s">
        <v>74</v>
      </c>
    </row>
    <row r="9" spans="1:23" ht="25.5" customHeight="1">
      <c r="A9" s="11" t="s">
        <v>75</v>
      </c>
      <c r="B9" s="86" t="s">
        <v>76</v>
      </c>
      <c r="C9" s="86"/>
      <c r="D9" s="86"/>
      <c r="E9" s="86"/>
      <c r="F9" s="86"/>
      <c r="G9" s="86"/>
      <c r="H9" s="86"/>
      <c r="I9" s="86"/>
      <c r="J9" s="86"/>
      <c r="K9" s="86"/>
      <c r="L9" s="86"/>
      <c r="M9" s="86"/>
      <c r="N9" s="86"/>
    </row>
    <row r="10" spans="1:23" ht="102.75" customHeight="1">
      <c r="A10" s="11" t="s">
        <v>27</v>
      </c>
      <c r="B10" s="51" t="s">
        <v>77</v>
      </c>
      <c r="C10" s="49" t="s">
        <v>73</v>
      </c>
      <c r="D10" s="22" t="s">
        <v>21</v>
      </c>
      <c r="E10" s="52">
        <v>88</v>
      </c>
      <c r="F10" s="22">
        <v>2022</v>
      </c>
      <c r="G10" s="50">
        <f>57.7-1.6</f>
        <v>56.1</v>
      </c>
      <c r="H10" s="50">
        <f>61.965-7.515+3.1</f>
        <v>57.550000000000004</v>
      </c>
      <c r="I10" s="50">
        <v>42.953000000000003</v>
      </c>
      <c r="J10" s="50">
        <v>70.20561499999998</v>
      </c>
      <c r="K10" s="50">
        <v>90</v>
      </c>
      <c r="L10" s="50">
        <v>92</v>
      </c>
      <c r="M10" s="50">
        <v>97</v>
      </c>
      <c r="N10" s="49" t="s">
        <v>78</v>
      </c>
      <c r="O10" s="53">
        <f>SUM(G10:M10)</f>
        <v>505.80861499999997</v>
      </c>
      <c r="R10" s="44" t="s">
        <v>50</v>
      </c>
      <c r="S10" s="44" t="s">
        <v>50</v>
      </c>
      <c r="T10" s="44" t="s">
        <v>74</v>
      </c>
      <c r="V10" s="44" t="s">
        <v>50</v>
      </c>
      <c r="W10" s="44" t="s">
        <v>74</v>
      </c>
    </row>
    <row r="11" spans="1:23" ht="36.75" customHeight="1">
      <c r="A11" s="11" t="s">
        <v>79</v>
      </c>
      <c r="B11" s="86" t="s">
        <v>80</v>
      </c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86"/>
      <c r="N11" s="86"/>
    </row>
    <row r="12" spans="1:23" ht="105.75" customHeight="1">
      <c r="A12" s="63" t="s">
        <v>29</v>
      </c>
      <c r="B12" s="67" t="s">
        <v>111</v>
      </c>
      <c r="C12" s="49" t="s">
        <v>81</v>
      </c>
      <c r="D12" s="64" t="s">
        <v>21</v>
      </c>
      <c r="E12" s="63">
        <v>285.8</v>
      </c>
      <c r="F12" s="64">
        <v>2022</v>
      </c>
      <c r="G12" s="50">
        <v>106.8717</v>
      </c>
      <c r="H12" s="50">
        <v>83.1</v>
      </c>
      <c r="I12" s="60">
        <v>46.125999999999998</v>
      </c>
      <c r="J12" s="63" t="s">
        <v>35</v>
      </c>
      <c r="K12" s="63" t="s">
        <v>35</v>
      </c>
      <c r="L12" s="63" t="s">
        <v>35</v>
      </c>
      <c r="M12" s="63" t="s">
        <v>35</v>
      </c>
      <c r="N12" s="49" t="s">
        <v>82</v>
      </c>
      <c r="O12" s="53">
        <f>SUM(G12:H12)</f>
        <v>189.9717</v>
      </c>
      <c r="T12" s="44" t="s">
        <v>50</v>
      </c>
      <c r="U12" s="44" t="s">
        <v>74</v>
      </c>
    </row>
    <row r="13" spans="1:23" ht="81" customHeight="1">
      <c r="A13" s="11" t="s">
        <v>83</v>
      </c>
      <c r="B13" s="86" t="s">
        <v>116</v>
      </c>
      <c r="C13" s="86"/>
      <c r="D13" s="86"/>
      <c r="E13" s="86"/>
      <c r="F13" s="86"/>
      <c r="G13" s="86"/>
      <c r="H13" s="86"/>
      <c r="I13" s="86"/>
      <c r="J13" s="86"/>
      <c r="K13" s="86"/>
      <c r="L13" s="86"/>
      <c r="M13" s="86"/>
      <c r="N13" s="86"/>
    </row>
    <row r="14" spans="1:23" ht="102.75" customHeight="1">
      <c r="A14" s="11" t="s">
        <v>32</v>
      </c>
      <c r="B14" s="51" t="s">
        <v>105</v>
      </c>
      <c r="C14" s="49" t="s">
        <v>73</v>
      </c>
      <c r="D14" s="11" t="s">
        <v>84</v>
      </c>
      <c r="E14" s="11">
        <v>9</v>
      </c>
      <c r="F14" s="22">
        <v>2022</v>
      </c>
      <c r="G14" s="52" t="s">
        <v>35</v>
      </c>
      <c r="H14" s="52" t="s">
        <v>35</v>
      </c>
      <c r="I14" s="11">
        <v>7</v>
      </c>
      <c r="J14" s="11">
        <v>2</v>
      </c>
      <c r="K14" s="11">
        <v>1</v>
      </c>
      <c r="L14" s="11">
        <v>1</v>
      </c>
      <c r="M14" s="11">
        <v>1</v>
      </c>
      <c r="N14" s="49" t="s">
        <v>85</v>
      </c>
      <c r="P14" s="44" t="s">
        <v>14</v>
      </c>
    </row>
    <row r="15" spans="1:23" ht="28.5" customHeight="1">
      <c r="A15" s="11" t="s">
        <v>86</v>
      </c>
      <c r="B15" s="86" t="s">
        <v>106</v>
      </c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86"/>
      <c r="N15" s="86"/>
    </row>
    <row r="16" spans="1:23" ht="99.75" customHeight="1">
      <c r="A16" s="11" t="s">
        <v>37</v>
      </c>
      <c r="B16" s="51" t="s">
        <v>87</v>
      </c>
      <c r="C16" s="49" t="s">
        <v>73</v>
      </c>
      <c r="D16" s="22" t="s">
        <v>21</v>
      </c>
      <c r="E16" s="22" t="s">
        <v>41</v>
      </c>
      <c r="F16" s="22">
        <v>2022</v>
      </c>
      <c r="G16" s="11" t="s">
        <v>35</v>
      </c>
      <c r="H16" s="11">
        <v>1.5</v>
      </c>
      <c r="I16" s="11">
        <v>2.2999999999999998</v>
      </c>
      <c r="J16" s="11">
        <v>3.4</v>
      </c>
      <c r="K16" s="52">
        <v>3</v>
      </c>
      <c r="L16" s="52">
        <v>3</v>
      </c>
      <c r="M16" s="52">
        <v>3</v>
      </c>
      <c r="N16" s="49" t="s">
        <v>88</v>
      </c>
      <c r="O16" s="53">
        <f>SUM(K16:M16)</f>
        <v>9</v>
      </c>
    </row>
    <row r="17" spans="1:27" ht="34.5" customHeight="1">
      <c r="A17" s="11" t="s">
        <v>89</v>
      </c>
      <c r="B17" s="86" t="s">
        <v>107</v>
      </c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86"/>
      <c r="N17" s="86"/>
    </row>
    <row r="18" spans="1:27" ht="96" customHeight="1">
      <c r="A18" s="11" t="s">
        <v>39</v>
      </c>
      <c r="B18" s="51" t="s">
        <v>90</v>
      </c>
      <c r="C18" s="49" t="s">
        <v>73</v>
      </c>
      <c r="D18" s="22" t="s">
        <v>21</v>
      </c>
      <c r="E18" s="22">
        <v>3.1</v>
      </c>
      <c r="F18" s="22">
        <v>2022</v>
      </c>
      <c r="G18" s="11" t="s">
        <v>35</v>
      </c>
      <c r="H18" s="11">
        <v>1.8</v>
      </c>
      <c r="I18" s="11">
        <v>36.5</v>
      </c>
      <c r="J18" s="11">
        <v>51.7</v>
      </c>
      <c r="K18" s="52">
        <v>50</v>
      </c>
      <c r="L18" s="52">
        <v>50</v>
      </c>
      <c r="M18" s="52">
        <v>50</v>
      </c>
      <c r="N18" s="49" t="s">
        <v>88</v>
      </c>
      <c r="X18" s="44" t="s">
        <v>50</v>
      </c>
      <c r="AA18" s="44" t="s">
        <v>74</v>
      </c>
    </row>
    <row r="19" spans="1:27" ht="37.5" customHeight="1">
      <c r="A19" s="11" t="s">
        <v>91</v>
      </c>
      <c r="B19" s="86" t="s">
        <v>92</v>
      </c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86"/>
      <c r="N19" s="86"/>
    </row>
    <row r="20" spans="1:27" ht="100.5" customHeight="1">
      <c r="A20" s="11" t="s">
        <v>42</v>
      </c>
      <c r="B20" s="51" t="s">
        <v>93</v>
      </c>
      <c r="C20" s="49" t="s">
        <v>94</v>
      </c>
      <c r="D20" s="64" t="s">
        <v>113</v>
      </c>
      <c r="E20" s="22" t="s">
        <v>41</v>
      </c>
      <c r="F20" s="22">
        <v>2022</v>
      </c>
      <c r="G20" s="54" t="s">
        <v>41</v>
      </c>
      <c r="H20" s="54" t="s">
        <v>41</v>
      </c>
      <c r="I20" s="11">
        <v>2</v>
      </c>
      <c r="J20" s="54" t="s">
        <v>41</v>
      </c>
      <c r="K20" s="54" t="s">
        <v>41</v>
      </c>
      <c r="L20" s="54" t="s">
        <v>41</v>
      </c>
      <c r="M20" s="54" t="s">
        <v>41</v>
      </c>
      <c r="N20" s="49" t="s">
        <v>88</v>
      </c>
    </row>
    <row r="21" spans="1:27" ht="35.25" customHeight="1">
      <c r="A21" s="11" t="s">
        <v>98</v>
      </c>
      <c r="B21" s="86" t="s">
        <v>114</v>
      </c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</row>
    <row r="22" spans="1:27" ht="98.25" customHeight="1">
      <c r="A22" s="11" t="s">
        <v>44</v>
      </c>
      <c r="B22" s="51" t="s">
        <v>96</v>
      </c>
      <c r="C22" s="49" t="s">
        <v>73</v>
      </c>
      <c r="D22" s="11" t="s">
        <v>84</v>
      </c>
      <c r="E22" s="11">
        <v>10</v>
      </c>
      <c r="F22" s="22">
        <v>2022</v>
      </c>
      <c r="G22" s="11">
        <v>10</v>
      </c>
      <c r="H22" s="11">
        <v>10</v>
      </c>
      <c r="I22" s="11">
        <v>10</v>
      </c>
      <c r="J22" s="11">
        <v>10</v>
      </c>
      <c r="K22" s="11">
        <v>10</v>
      </c>
      <c r="L22" s="11">
        <v>10</v>
      </c>
      <c r="M22" s="11">
        <v>10</v>
      </c>
      <c r="N22" s="49" t="s">
        <v>97</v>
      </c>
      <c r="O22" s="55"/>
      <c r="P22" s="55"/>
      <c r="Q22" s="55"/>
    </row>
    <row r="23" spans="1:27" ht="34.5" customHeight="1">
      <c r="A23" s="11" t="s">
        <v>95</v>
      </c>
      <c r="B23" s="86" t="s">
        <v>99</v>
      </c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43"/>
      <c r="P23" s="43"/>
      <c r="Q23" s="55"/>
    </row>
    <row r="24" spans="1:27">
      <c r="O24" s="55"/>
      <c r="P24" s="55"/>
      <c r="Q24" s="55"/>
    </row>
    <row r="31" spans="1:27">
      <c r="X31" s="44" t="s">
        <v>50</v>
      </c>
    </row>
  </sheetData>
  <mergeCells count="17">
    <mergeCell ref="B7:N7"/>
    <mergeCell ref="B9:N9"/>
    <mergeCell ref="B11:N11"/>
    <mergeCell ref="B23:N23"/>
    <mergeCell ref="B13:N13"/>
    <mergeCell ref="B15:N15"/>
    <mergeCell ref="B17:N17"/>
    <mergeCell ref="B19:N19"/>
    <mergeCell ref="B21:N21"/>
    <mergeCell ref="A2:N2"/>
    <mergeCell ref="A4:A5"/>
    <mergeCell ref="B4:B5"/>
    <mergeCell ref="C4:C5"/>
    <mergeCell ref="D4:D5"/>
    <mergeCell ref="E4:F4"/>
    <mergeCell ref="G4:M4"/>
    <mergeCell ref="N4:N5"/>
  </mergeCells>
  <printOptions horizontalCentered="1"/>
  <pageMargins left="0.39370078740157483" right="0.39370078740157483" top="1.1811023622047245" bottom="0.59055118110236227" header="0.31496062992125984" footer="0.51181102362204722"/>
  <pageSetup paperSize="9" scale="65" firstPageNumber="4" orientation="landscape" useFirstPageNumber="1" horizontalDpi="300" verticalDpi="300" r:id="rId1"/>
  <headerFooter>
    <oddHeader>&amp;C&amp;"Times New Roman,обычный"&amp;12&amp;P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48</TotalTime>
  <Application>LibreOffice/7.6.7.2$Linux_X86_64 LibreOffice_project/60$Build-2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4</vt:i4>
      </vt:variant>
    </vt:vector>
  </HeadingPairs>
  <TitlesOfParts>
    <vt:vector size="7" baseType="lpstr">
      <vt:lpstr>2. Показатели КПМ</vt:lpstr>
      <vt:lpstr>3.Показатели КПМ по месяцам </vt:lpstr>
      <vt:lpstr>5. Мероприятия КПМ </vt:lpstr>
      <vt:lpstr>'5. Мероприятия КПМ '!Заголовки_для_печати</vt:lpstr>
      <vt:lpstr>'2. Показатели КПМ'!Область_печати</vt:lpstr>
      <vt:lpstr>'3.Показатели КПМ по месяцам '!Область_печати</vt:lpstr>
      <vt:lpstr>'5. Мероприятия КПМ 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Кондакова Анна Юрьевна</dc:creator>
  <dc:description/>
  <cp:lastModifiedBy>Шеховцова</cp:lastModifiedBy>
  <cp:revision>5</cp:revision>
  <cp:lastPrinted>2025-05-06T12:33:53Z</cp:lastPrinted>
  <dcterms:created xsi:type="dcterms:W3CDTF">2023-03-30T13:12:42Z</dcterms:created>
  <dcterms:modified xsi:type="dcterms:W3CDTF">2025-05-06T12:35:34Z</dcterms:modified>
  <dc:language>ru-RU</dc:language>
</cp:coreProperties>
</file>